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Dst.baintern.de\dfs\723\Ablagen\D72310-Jobcenter-Hof-Land-Gesamtablage\Leistung\SGB II\§ 22\"/>
    </mc:Choice>
  </mc:AlternateContent>
  <xr:revisionPtr revIDLastSave="0" documentId="13_ncr:81_{209D41A5-756C-4955-89CF-21F4D8FA93DD}" xr6:coauthVersionLast="36" xr6:coauthVersionMax="36" xr10:uidLastSave="{00000000-0000-0000-0000-000000000000}"/>
  <workbookProtection workbookAlgorithmName="SHA-512" workbookHashValue="RtMJKfajlrjLdsYsJPAqBTtH0TkeQOjK73NjYRRoq4P5HA0h4F4MusmBhtR5X9Du5aiPivzibp2TKGLmD9F4yA==" workbookSaltValue="m67JiuQRyleiuaBcTUvaSg==" workbookSpinCount="100000" lockStructure="1"/>
  <bookViews>
    <workbookView xWindow="0" yWindow="0" windowWidth="28800" windowHeight="11790" xr2:uid="{00000000-000D-0000-FFFF-FFFF00000000}"/>
  </bookViews>
  <sheets>
    <sheet name="Abfrage" sheetId="1" r:id="rId1"/>
    <sheet name="Werte" sheetId="2" state="hidden" r:id="rId2"/>
  </sheets>
  <definedNames>
    <definedName name="_xlnm.Print_Area" localSheetId="0">Abfrage!$A$1:$O$53</definedName>
    <definedName name="Z_0315FB7D_8BBF_43D4_A0AC_5F29842EE891_.wvu.PrintArea" localSheetId="0" hidden="1">Abfrage!$A$1:$O$53</definedName>
    <definedName name="Z_0417D8DF_9C0C_4140_86FA_5FE7AB3D26B0_.wvu.PrintArea" localSheetId="0" hidden="1">Abfrage!$A$1:$O$53</definedName>
    <definedName name="Z_2F050EAB_7BB3_4E62_939A_18C8C5D6FE5C_.wvu.PrintArea" localSheetId="0" hidden="1">Abfrage!$A$1:$O$53</definedName>
    <definedName name="Z_3A9FFF4E_E892_4221_935A_2D93A832BCD7_.wvu.PrintArea" localSheetId="0" hidden="1">Abfrage!$B$1:$M$35</definedName>
    <definedName name="Z_3C13A1EB_D90F_4052_8BB7_651A0704F90F_.wvu.PrintArea" localSheetId="0" hidden="1">Abfrage!$A$1:$O$53</definedName>
    <definedName name="Z_5505E490_E272_454C_9A4D_48C4F9F6C96D_.wvu.PrintArea" localSheetId="0" hidden="1">Abfrage!$A$1:$O$53</definedName>
    <definedName name="Z_602121A6_D00B_4070_8CAD_8C8553E0D501_.wvu.PrintArea" localSheetId="0" hidden="1">Abfrage!$A$1:$O$53</definedName>
    <definedName name="Z_78BE2338_A872_47EC_9550_5B21A43CBCFD_.wvu.PrintArea" localSheetId="0" hidden="1">Abfrage!$A$1:$O$53</definedName>
    <definedName name="Z_AC4D1260_4732_4404_98CD_F409C9DF5187_.wvu.PrintArea" localSheetId="0" hidden="1">Abfrage!$A$1:$O$53</definedName>
    <definedName name="Z_BC7F3EE3_5B4C_4C08_89D8_7F60D26008F7_.wvu.PrintArea" localSheetId="0" hidden="1">Abfrage!$A$1:$O$53</definedName>
    <definedName name="Z_E620457E_FA08_4C54_9815_E2CAF0BD9F95_.wvu.PrintArea" localSheetId="0" hidden="1">Abfrage!$A$1:$O$53</definedName>
    <definedName name="Z_FC956496_07E7_4CFD_9D14_A3601B4ED6B2_.wvu.PrintArea" localSheetId="0" hidden="1">Abfrage!$A$1:$O$53</definedName>
  </definedNames>
  <calcPr calcId="191029"/>
  <customWorkbookViews>
    <customWorkbookView name="SchadeS004 - Persönliche Ansicht" guid="{BC7F3EE3-5B4C-4C08-89D8-7F60D26008F7}" mergeInterval="0" personalView="1" maximized="1" xWindow="-8" yWindow="-8" windowWidth="1552" windowHeight="840" activeSheetId="1"/>
    <customWorkbookView name="SkreckiM - Persönliche Ansicht" guid="{0417D8DF-9C0C-4140-86FA-5FE7AB3D26B0}" mergeInterval="0" personalView="1" xWindow="248" yWindow="42" windowWidth="1440" windowHeight="857" activeSheetId="1"/>
    <customWorkbookView name="RankR - Persönliche Ansicht" guid="{E620457E-FA08-4C54-9815-E2CAF0BD9F95}" mergeInterval="0" personalView="1" minimized="1" windowWidth="0" windowHeight="0" activeSheetId="1"/>
    <customWorkbookView name="WunsiedlT - Persönliche Ansicht" guid="{602121A6-D00B-4070-8CAD-8C8553E0D501}" mergeInterval="0" personalView="1" maximized="1" xWindow="-9" yWindow="-9" windowWidth="1938" windowHeight="1048" activeSheetId="1"/>
    <customWorkbookView name="GrafJ - Persönliche Ansicht" guid="{3C13A1EB-D90F-4052-8BB7-651A0704F90F}" mergeInterval="0" personalView="1" minimized="1" windowWidth="0" windowHeight="0" activeSheetId="1"/>
    <customWorkbookView name="VoedischM001 - Persönliche Ansicht" guid="{2F050EAB-7BB3-4E62-939A-18C8C5D6FE5C}" mergeInterval="0" personalView="1" maximized="1" xWindow="-8" yWindow="-8" windowWidth="1936" windowHeight="1056" activeSheetId="1"/>
    <customWorkbookView name="BuehlerS002 - Persönliche Ansicht" guid="{0315FB7D-8BBF-43D4-A0AC-5F29842EE891}" mergeInterval="0" personalView="1" maximized="1" xWindow="-8" yWindow="-8" windowWidth="1936" windowHeight="1056" activeSheetId="1"/>
    <customWorkbookView name="SchmeltiC - Persönliche Ansicht" guid="{AC4D1260-4732-4404-98CD-F409C9DF5187}" mergeInterval="0" personalView="1" maximized="1" xWindow="-8" yWindow="-8" windowWidth="1936" windowHeight="1056" activeSheetId="1"/>
    <customWorkbookView name="LichtblaS001 - Persönliche Ansicht" guid="{FC956496-07E7-4CFD-9D14-A3601B4ED6B2}" mergeInterval="0" personalView="1" maximized="1" xWindow="-8" yWindow="-8" windowWidth="1936" windowHeight="1056" activeSheetId="1"/>
    <customWorkbookView name="LeppertM001 - Persönliche Ansicht" guid="{5505E490-E272-454C-9A4D-48C4F9F6C96D}" mergeInterval="0" personalView="1" maximized="1" xWindow="-8" yWindow="-8" windowWidth="1616" windowHeight="876" activeSheetId="1" showComments="commIndAndComment"/>
    <customWorkbookView name="HechtP001 - Persönliche Ansicht" guid="{3A9FFF4E-E892-4221-935A-2D93A832BCD7}" mergeInterval="0" personalView="1" maximized="1" xWindow="-8" yWindow="-8" windowWidth="1936" windowHeight="1056" activeSheetId="1"/>
    <customWorkbookView name="CetkinA - Persönliche Ansicht" guid="{78BE2338-A872-47EC-9550-5B21A43CBCFD}" mergeInterval="0" personalView="1" maximized="1" xWindow="-8" yWindow="-8" windowWidth="1552" windowHeight="84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I45" i="1" l="1"/>
  <c r="G45" i="1"/>
  <c r="E45" i="1"/>
  <c r="C24" i="1" l="1"/>
  <c r="D59" i="2" l="1"/>
  <c r="H44" i="2"/>
  <c r="C69" i="2"/>
  <c r="K40" i="1" l="1"/>
  <c r="K42" i="1" s="1"/>
  <c r="I24" i="1"/>
  <c r="G24" i="1"/>
  <c r="E24" i="1"/>
  <c r="C70" i="2"/>
  <c r="K24" i="1" l="1"/>
  <c r="K33" i="1" s="1"/>
  <c r="K35" i="1"/>
  <c r="C71" i="2"/>
  <c r="C72" i="2" l="1"/>
  <c r="C73" i="2" l="1"/>
  <c r="C74" i="2" l="1"/>
  <c r="C75" i="2" l="1"/>
</calcChain>
</file>

<file path=xl/sharedStrings.xml><?xml version="1.0" encoding="utf-8"?>
<sst xmlns="http://schemas.openxmlformats.org/spreadsheetml/2006/main" count="171" uniqueCount="113">
  <si>
    <t>Fernwärme</t>
  </si>
  <si>
    <t>bitte wählen</t>
  </si>
  <si>
    <t xml:space="preserve">Die Wohnung wird von folgender Anzahl von Personen bewohnt: </t>
  </si>
  <si>
    <t>Datenstand:</t>
  </si>
  <si>
    <t>Die Wohnung wird mit folgendem Material beheizt</t>
  </si>
  <si>
    <t xml:space="preserve">Größe </t>
  </si>
  <si>
    <t>Nettokaltmiete</t>
  </si>
  <si>
    <t>kalte Betriebskosten</t>
  </si>
  <si>
    <t>Vergleichsraum</t>
  </si>
  <si>
    <t>1 Person</t>
  </si>
  <si>
    <t>2 Personen</t>
  </si>
  <si>
    <t>3 Personen</t>
  </si>
  <si>
    <t>4 Personen</t>
  </si>
  <si>
    <t>5 Personen</t>
  </si>
  <si>
    <t>6 Personen</t>
  </si>
  <si>
    <t>7 Personen</t>
  </si>
  <si>
    <t>8 Personen</t>
  </si>
  <si>
    <t>9 Personen</t>
  </si>
  <si>
    <t>10 Personen</t>
  </si>
  <si>
    <t>11 Personen</t>
  </si>
  <si>
    <t>12 Personen</t>
  </si>
  <si>
    <t>Bad Steben</t>
  </si>
  <si>
    <t>Döhlau</t>
  </si>
  <si>
    <t>Feilitzsch</t>
  </si>
  <si>
    <t>Gattendorf</t>
  </si>
  <si>
    <t>Köditz</t>
  </si>
  <si>
    <t>Konradsreuth</t>
  </si>
  <si>
    <t>Münchberg</t>
  </si>
  <si>
    <t>Naila</t>
  </si>
  <si>
    <t>Oberkotzau</t>
  </si>
  <si>
    <t>Regnitzlosau</t>
  </si>
  <si>
    <t>Rehau</t>
  </si>
  <si>
    <t>Töpen</t>
  </si>
  <si>
    <t>Trogen</t>
  </si>
  <si>
    <t>Berg</t>
  </si>
  <si>
    <t>Geroldsgrün</t>
  </si>
  <si>
    <t>Helmbrechts</t>
  </si>
  <si>
    <t>Issigau</t>
  </si>
  <si>
    <t>Leupoldsgrün</t>
  </si>
  <si>
    <t>Lichtenberg</t>
  </si>
  <si>
    <t>Schauenstein</t>
  </si>
  <si>
    <t>Schwarzenbach Saale</t>
  </si>
  <si>
    <t>Schwarzenbach Wald</t>
  </si>
  <si>
    <t>Selbitz</t>
  </si>
  <si>
    <t>Sparneck</t>
  </si>
  <si>
    <t>Stammbach</t>
  </si>
  <si>
    <t>Weißdorf</t>
  </si>
  <si>
    <t>Zell</t>
  </si>
  <si>
    <t>Ermittlung der angemessenen Kosten der Unterkunft
hier: Höhe der Kosten bei Miete und Eigentum</t>
  </si>
  <si>
    <t>bitte wählen:</t>
  </si>
  <si>
    <t>Wohnort</t>
  </si>
  <si>
    <t>Vergleichstyp</t>
  </si>
  <si>
    <t>Schritt 3. Ermittlung Heizmaterial und Warmwassererzeugung</t>
  </si>
  <si>
    <t>1. Daten zum Vergleichsraum</t>
  </si>
  <si>
    <t>Ermittlung Spalte für Heizkosten</t>
  </si>
  <si>
    <t>Heizstrom</t>
  </si>
  <si>
    <t>Warmwassererzeugung über Heizanlage</t>
  </si>
  <si>
    <t>Ja=1</t>
  </si>
  <si>
    <t>Das Warmwasser wird über die zentrale Heizungsanlage bzw. das oben angegeben Material erzeugt:</t>
  </si>
  <si>
    <t>Gasheizung</t>
  </si>
  <si>
    <t>mit Warm-
wasser</t>
  </si>
  <si>
    <t>ohne Warm-
wasser</t>
  </si>
  <si>
    <t>Nein=2 :</t>
  </si>
  <si>
    <t>Ölheizung</t>
  </si>
  <si>
    <t>Schritt 4: Maximal angemessene Unterkunftskosten</t>
  </si>
  <si>
    <t>Schritt 4. Ermittlung angemessene KdU</t>
  </si>
  <si>
    <t>Jobcenter Hof Land</t>
  </si>
  <si>
    <t>Orientierungswert zur Größe:</t>
  </si>
  <si>
    <t>Grundmiete:</t>
  </si>
  <si>
    <t>Nebenkosten ohne Heizkosten:</t>
  </si>
  <si>
    <t>Heizkosten:</t>
  </si>
  <si>
    <t>Maximal angemessene Gesamtmiete:</t>
  </si>
  <si>
    <t>Schritt 1: Erfassung Wohnort</t>
  </si>
  <si>
    <t>Müb</t>
  </si>
  <si>
    <t>Hof/Rehau</t>
  </si>
  <si>
    <t xml:space="preserve">Ermittlung Vergleichsraum: </t>
  </si>
  <si>
    <t>Nebenkosten:</t>
  </si>
  <si>
    <t>Schritt 2: Erfassung Personenzahl in der Wohnung (ggf. incl. HG)</t>
  </si>
  <si>
    <t>Schritt 5: Vergleich mit Echtkosten</t>
  </si>
  <si>
    <t>Gesamtmiete:</t>
  </si>
  <si>
    <t>Schritt 6: Fazit der Prüfung</t>
  </si>
  <si>
    <t>Ist die Wohnung angemessen im Sinne des § 22 SGBII?</t>
  </si>
  <si>
    <t xml:space="preserve">Eine Kostensenkungsaufforderung ist bis zu folgendem Wert unwirtschaftlich: </t>
  </si>
  <si>
    <t>Bitte Wohnort auswählen:</t>
  </si>
  <si>
    <t>Selbstbeschaffer</t>
  </si>
  <si>
    <t>Interne Hinweise / Erläuterungen:</t>
  </si>
  <si>
    <t>Übersicht BKM</t>
  </si>
  <si>
    <t>Vergl.R. Bad Steben, ff.</t>
  </si>
  <si>
    <t>Vergl.R. Helmbrechts, ff.</t>
  </si>
  <si>
    <t>Vergl.R. Döhlau, ff.</t>
  </si>
  <si>
    <t>Wärmepumpe</t>
  </si>
  <si>
    <t>Werte laut Empirica-Konzept aus September 2020</t>
  </si>
  <si>
    <t>Holzpellets</t>
  </si>
  <si>
    <t xml:space="preserve">Maximalverbrauch </t>
  </si>
  <si>
    <t>Höchstgrenzen:</t>
  </si>
  <si>
    <t>Personenzahl</t>
  </si>
  <si>
    <t>qm</t>
  </si>
  <si>
    <t>max. kWh/m²</t>
  </si>
  <si>
    <t>max. kWh/m² inkl. WW</t>
  </si>
  <si>
    <t>max. kWh/Jahr</t>
  </si>
  <si>
    <t>max. kWh/Jahr inkl. WW</t>
  </si>
  <si>
    <t>Heizwert</t>
  </si>
  <si>
    <t>jede weitere
 Person</t>
  </si>
  <si>
    <t>Heizöl (Heizwert: 10,08 kWh/L, d.h. mit 1L Heizöl werden 10,08 kWh erzeugt)</t>
  </si>
  <si>
    <t>Erdgas, Flüssiggas Propan/Butan, Strom</t>
  </si>
  <si>
    <t>Pellets (Heizwert: 5,0 kWh/kg; d.h. mit 1kg Pellets werden 5,0 kWh erzeugt)</t>
  </si>
  <si>
    <t>kWh</t>
  </si>
  <si>
    <t>Schritt 7: Ermittlung angemessene Verbräuche</t>
  </si>
  <si>
    <t>Menge</t>
  </si>
  <si>
    <t>Ist der Verbrauch angemesssen?</t>
  </si>
  <si>
    <t>angemessener Verbrauch:</t>
  </si>
  <si>
    <t>tatsächlicher Verbrauch: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</si>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</sst>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1" tint="0.34998626667073579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color rgb="FF00B050"/>
      <name val="Arial"/>
      <family val="2"/>
    </font>
    <font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3" borderId="0" xfId="0" applyFill="1" applyProtection="1"/>
    <xf numFmtId="0" fontId="1" fillId="3" borderId="0" xfId="0" applyFont="1" applyFill="1" applyProtection="1"/>
    <xf numFmtId="14" fontId="1" fillId="3" borderId="0" xfId="0" applyNumberFormat="1" applyFont="1" applyFill="1" applyAlignment="1" applyProtection="1">
      <alignment horizontal="right"/>
    </xf>
    <xf numFmtId="0" fontId="0" fillId="4" borderId="1" xfId="0" applyFill="1" applyBorder="1" applyProtection="1"/>
    <xf numFmtId="4" fontId="0" fillId="4" borderId="1" xfId="0" applyNumberFormat="1" applyFill="1" applyBorder="1" applyProtection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6" borderId="1" xfId="0" applyFill="1" applyBorder="1"/>
    <xf numFmtId="0" fontId="5" fillId="0" borderId="0" xfId="0" applyFont="1" applyProtection="1"/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2" fontId="0" fillId="4" borderId="1" xfId="0" applyNumberFormat="1" applyFill="1" applyBorder="1" applyProtection="1"/>
    <xf numFmtId="0" fontId="0" fillId="2" borderId="0" xfId="0" applyFill="1" applyProtection="1"/>
    <xf numFmtId="0" fontId="0" fillId="2" borderId="0" xfId="0" applyFill="1" applyBorder="1" applyProtection="1"/>
    <xf numFmtId="0" fontId="0" fillId="0" borderId="0" xfId="0" applyBorder="1" applyProtection="1"/>
    <xf numFmtId="0" fontId="0" fillId="0" borderId="0" xfId="0" applyBorder="1" applyAlignment="1">
      <alignment wrapText="1"/>
    </xf>
    <xf numFmtId="4" fontId="0" fillId="0" borderId="0" xfId="0" applyNumberFormat="1"/>
    <xf numFmtId="14" fontId="1" fillId="3" borderId="0" xfId="0" applyNumberFormat="1" applyFont="1" applyFill="1" applyAlignment="1" applyProtection="1">
      <alignment horizontal="right"/>
      <protection locked="0"/>
    </xf>
    <xf numFmtId="0" fontId="0" fillId="6" borderId="1" xfId="0" applyFill="1" applyBorder="1" applyProtection="1">
      <protection locked="0"/>
    </xf>
    <xf numFmtId="4" fontId="0" fillId="7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4" fontId="0" fillId="7" borderId="8" xfId="0" applyNumberFormat="1" applyFill="1" applyBorder="1" applyProtection="1">
      <protection locked="0"/>
    </xf>
    <xf numFmtId="0" fontId="2" fillId="8" borderId="7" xfId="0" applyFont="1" applyFill="1" applyBorder="1" applyAlignment="1" applyProtection="1">
      <alignment vertical="top" wrapText="1"/>
    </xf>
    <xf numFmtId="0" fontId="0" fillId="0" borderId="0" xfId="0" applyFill="1" applyBorder="1"/>
    <xf numFmtId="4" fontId="0" fillId="0" borderId="0" xfId="0" applyNumberFormat="1" applyFill="1" applyBorder="1" applyAlignment="1" applyProtection="1">
      <alignment horizontal="center"/>
    </xf>
    <xf numFmtId="0" fontId="0" fillId="0" borderId="0" xfId="0" applyAlignment="1" applyProtection="1"/>
    <xf numFmtId="0" fontId="0" fillId="9" borderId="0" xfId="0" applyFill="1" applyProtection="1"/>
    <xf numFmtId="0" fontId="2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7" fillId="10" borderId="1" xfId="0" applyFont="1" applyFill="1" applyBorder="1" applyAlignment="1" applyProtection="1">
      <alignment vertical="top" wrapText="1"/>
    </xf>
    <xf numFmtId="4" fontId="7" fillId="10" borderId="1" xfId="0" applyNumberFormat="1" applyFont="1" applyFill="1" applyBorder="1" applyProtection="1"/>
    <xf numFmtId="2" fontId="0" fillId="5" borderId="11" xfId="0" applyNumberFormat="1" applyFill="1" applyBorder="1" applyAlignment="1" applyProtection="1">
      <alignment vertical="center"/>
      <protection locked="0"/>
    </xf>
    <xf numFmtId="0" fontId="8" fillId="0" borderId="0" xfId="0" applyFont="1" applyProtection="1"/>
    <xf numFmtId="4" fontId="0" fillId="11" borderId="1" xfId="0" applyNumberFormat="1" applyFill="1" applyBorder="1" applyProtection="1">
      <protection locked="0"/>
    </xf>
    <xf numFmtId="0" fontId="9" fillId="0" borderId="0" xfId="0" applyFont="1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6" xfId="0" applyFont="1" applyBorder="1" applyProtection="1"/>
    <xf numFmtId="0" fontId="10" fillId="0" borderId="17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Font="1" applyProtection="1"/>
    <xf numFmtId="0" fontId="0" fillId="8" borderId="0" xfId="0" applyFill="1" applyBorder="1" applyAlignment="1">
      <alignment horizontal="center" vertical="top" wrapText="1"/>
    </xf>
    <xf numFmtId="0" fontId="0" fillId="6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</xf>
    <xf numFmtId="2" fontId="0" fillId="0" borderId="0" xfId="0" applyNumberFormat="1"/>
    <xf numFmtId="2" fontId="0" fillId="6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0" borderId="1" xfId="0" applyNumberFormat="1" applyBorder="1" applyProtection="1"/>
    <xf numFmtId="0" fontId="4" fillId="2" borderId="0" xfId="0" applyFont="1" applyFill="1" applyAlignment="1" applyProtection="1">
      <alignment horizontal="left" vertical="center" wrapText="1"/>
    </xf>
    <xf numFmtId="0" fontId="2" fillId="8" borderId="1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2" fillId="0" borderId="9" xfId="0" applyFont="1" applyFill="1" applyBorder="1" applyAlignment="1" applyProtection="1">
      <alignment horizontal="left"/>
    </xf>
    <xf numFmtId="2" fontId="0" fillId="5" borderId="5" xfId="0" applyNumberFormat="1" applyFill="1" applyBorder="1" applyAlignment="1" applyProtection="1">
      <alignment horizontal="center" vertical="center"/>
      <protection locked="0"/>
    </xf>
    <xf numFmtId="2" fontId="0" fillId="5" borderId="6" xfId="0" applyNumberFormat="1" applyFill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horizontal="center" vertical="center"/>
      <protection locked="0"/>
    </xf>
    <xf numFmtId="1" fontId="0" fillId="5" borderId="5" xfId="0" applyNumberFormat="1" applyFill="1" applyBorder="1" applyAlignment="1" applyProtection="1">
      <alignment horizontal="center" vertical="center"/>
      <protection locked="0"/>
    </xf>
    <xf numFmtId="1" fontId="0" fillId="5" borderId="6" xfId="0" applyNumberForma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4" fontId="0" fillId="8" borderId="1" xfId="0" applyNumberFormat="1" applyFill="1" applyBorder="1" applyAlignment="1" applyProtection="1">
      <alignment horizontal="center"/>
    </xf>
    <xf numFmtId="4" fontId="0" fillId="0" borderId="12" xfId="0" applyNumberFormat="1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0" fontId="4" fillId="9" borderId="0" xfId="0" applyFont="1" applyFill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/>
      <protection locked="0"/>
    </xf>
    <xf numFmtId="0" fontId="2" fillId="10" borderId="7" xfId="0" applyFont="1" applyFill="1" applyBorder="1" applyAlignment="1" applyProtection="1">
      <alignment horizontal="left" vertical="center"/>
    </xf>
    <xf numFmtId="0" fontId="2" fillId="10" borderId="8" xfId="0" applyFont="1" applyFill="1" applyBorder="1" applyAlignment="1" applyProtection="1">
      <alignment horizontal="left" vertical="center"/>
    </xf>
    <xf numFmtId="4" fontId="0" fillId="5" borderId="20" xfId="0" applyNumberFormat="1" applyFill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8" borderId="1" xfId="0" applyFill="1" applyBorder="1" applyAlignment="1">
      <alignment horizontal="center" vertical="top" wrapText="1"/>
    </xf>
    <xf numFmtId="0" fontId="10" fillId="0" borderId="17" xfId="0" applyFont="1" applyBorder="1" applyAlignment="1" applyProtection="1">
      <alignment horizontal="center" wrapText="1"/>
    </xf>
    <xf numFmtId="0" fontId="10" fillId="0" borderId="1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</cellXfs>
  <cellStyles count="1">
    <cellStyle name="Standard" xfId="0" builtinId="0"/>
  </cellStyles>
  <dxfs count="5"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73F014C-83BE-46C7-AE60-61D28F59BF3E}">
  <header guid="{173F014C-83BE-46C7-AE60-61D28F59BF3E}" dateTime="2022-12-02T08:21:45" maxSheetId="3" userName="SchadeS004" r:id="rId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8">
  <userInfo guid="{173F014C-83BE-46C7-AE60-61D28F59BF3E}" name="HechtP001" id="-1705095347" dateTime="2022-12-12T08:31:58"/>
  <userInfo guid="{173F014C-83BE-46C7-AE60-61D28F59BF3E}" name="HechtP001" id="-1705094215" dateTime="2022-12-13T09:47:10"/>
  <userInfo guid="{173F014C-83BE-46C7-AE60-61D28F59BF3E}" name="HechtP001" id="-1705100567" dateTime="2022-12-14T07:26:54"/>
  <userInfo guid="{173F014C-83BE-46C7-AE60-61D28F59BF3E}" name="HechtP001" id="-1705075758" dateTime="2022-12-14T09:53:06"/>
  <userInfo guid="{173F014C-83BE-46C7-AE60-61D28F59BF3E}" name="HechtP001" id="-1705096272" dateTime="2022-12-16T06:24:39"/>
  <userInfo guid="{173F014C-83BE-46C7-AE60-61D28F59BF3E}" name="GrafJ" id="-1021301507" dateTime="2022-12-19T07:01:10"/>
  <userInfo guid="{173F014C-83BE-46C7-AE60-61D28F59BF3E}" name="StoehrK002" id="-434183827" dateTime="2022-12-19T07:41:39"/>
  <userInfo guid="{173F014C-83BE-46C7-AE60-61D28F59BF3E}" name="SchneideA083" id="-1188529737" dateTime="2022-12-19T09:03:06"/>
</us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showGridLines="0" tabSelected="1" zoomScaleNormal="100" workbookViewId="0">
      <selection activeCell="K19" sqref="K19:M19"/>
    </sheetView>
  </sheetViews>
  <sheetFormatPr baseColWidth="10" defaultRowHeight="14.25" x14ac:dyDescent="0.2"/>
  <cols>
    <col min="1" max="2" width="1.125" customWidth="1"/>
    <col min="3" max="3" width="22.125" customWidth="1"/>
    <col min="4" max="4" width="1.125" customWidth="1"/>
    <col min="5" max="5" width="22.125" customWidth="1"/>
    <col min="6" max="6" width="1.125" customWidth="1"/>
    <col min="7" max="7" width="22.125" customWidth="1"/>
    <col min="8" max="8" width="1.125" customWidth="1"/>
    <col min="9" max="9" width="22.125" customWidth="1"/>
    <col min="10" max="10" width="1.125" customWidth="1"/>
    <col min="11" max="11" width="13.375" customWidth="1"/>
    <col min="12" max="12" width="1.125" customWidth="1"/>
    <col min="13" max="13" width="13.375" customWidth="1"/>
    <col min="14" max="15" width="1.375" customWidth="1"/>
  </cols>
  <sheetData>
    <row r="1" spans="1:14" ht="15" x14ac:dyDescent="0.25">
      <c r="A1" s="7"/>
      <c r="B1" s="8" t="s">
        <v>66</v>
      </c>
      <c r="C1" s="8"/>
      <c r="D1" s="7"/>
      <c r="E1" s="7"/>
      <c r="F1" s="7"/>
      <c r="G1" s="7"/>
      <c r="H1" s="7"/>
      <c r="I1" s="7"/>
      <c r="J1" s="7"/>
      <c r="K1" s="8" t="s">
        <v>3</v>
      </c>
      <c r="L1" s="8"/>
      <c r="M1" s="9">
        <v>44894</v>
      </c>
      <c r="N1" s="1"/>
    </row>
    <row r="2" spans="1:14" ht="6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7.5" customHeight="1" x14ac:dyDescent="0.2">
      <c r="A3" s="1"/>
      <c r="B3" s="68" t="s">
        <v>48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1"/>
    </row>
    <row r="4" spans="1:14" ht="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42" t="s">
        <v>91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1"/>
    </row>
    <row r="6" spans="1:14" ht="6" customHeight="1" x14ac:dyDescent="0.2">
      <c r="A6" s="1"/>
      <c r="B6" s="1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"/>
    </row>
    <row r="7" spans="1:14" ht="15" customHeight="1" x14ac:dyDescent="0.2">
      <c r="A7" s="1"/>
      <c r="B7" s="22"/>
      <c r="C7" s="66" t="s">
        <v>72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1"/>
    </row>
    <row r="8" spans="1:14" ht="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 x14ac:dyDescent="0.25">
      <c r="A9" s="1"/>
      <c r="B9" s="2"/>
      <c r="C9" s="69" t="s">
        <v>83</v>
      </c>
      <c r="D9" s="69"/>
      <c r="E9" s="69"/>
      <c r="F9" s="69"/>
      <c r="G9" s="69"/>
      <c r="H9" s="69"/>
      <c r="I9" s="69"/>
      <c r="J9" s="2"/>
      <c r="K9" s="73" t="s">
        <v>49</v>
      </c>
      <c r="L9" s="74"/>
      <c r="M9" s="75"/>
      <c r="N9" s="2"/>
    </row>
    <row r="10" spans="1:14" ht="6" customHeight="1" x14ac:dyDescent="0.2">
      <c r="A10" s="1"/>
      <c r="B10" s="2"/>
      <c r="C10" s="2"/>
      <c r="D10" s="2"/>
      <c r="E10" s="3"/>
      <c r="F10" s="3"/>
      <c r="G10" s="3"/>
      <c r="H10" s="2"/>
      <c r="I10" s="2"/>
      <c r="J10" s="2"/>
      <c r="K10" s="2"/>
      <c r="L10" s="2"/>
      <c r="M10" s="2"/>
      <c r="N10" s="2"/>
    </row>
    <row r="11" spans="1:14" ht="15" x14ac:dyDescent="0.2">
      <c r="A11" s="1"/>
      <c r="B11" s="23"/>
      <c r="C11" s="66" t="s">
        <v>77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2"/>
    </row>
    <row r="12" spans="1:14" ht="6" customHeight="1" x14ac:dyDescent="0.2">
      <c r="A12" s="1"/>
      <c r="B12" s="2"/>
      <c r="C12" s="2"/>
      <c r="D12" s="2"/>
      <c r="E12" s="3"/>
      <c r="F12" s="3"/>
      <c r="G12" s="3"/>
      <c r="H12" s="2"/>
      <c r="I12" s="2"/>
      <c r="J12" s="2"/>
      <c r="K12" s="2"/>
      <c r="L12" s="2"/>
      <c r="M12" s="2"/>
      <c r="N12" s="2"/>
    </row>
    <row r="13" spans="1:14" ht="15" x14ac:dyDescent="0.25">
      <c r="A13" s="1"/>
      <c r="B13" s="2"/>
      <c r="C13" s="69" t="s">
        <v>2</v>
      </c>
      <c r="D13" s="69"/>
      <c r="E13" s="69"/>
      <c r="F13" s="69"/>
      <c r="G13" s="69"/>
      <c r="H13" s="69"/>
      <c r="I13" s="69"/>
      <c r="J13" s="2"/>
      <c r="K13" s="73" t="s">
        <v>1</v>
      </c>
      <c r="L13" s="74"/>
      <c r="M13" s="75"/>
      <c r="N13" s="2"/>
    </row>
    <row r="14" spans="1:14" ht="6" customHeight="1" x14ac:dyDescent="0.2">
      <c r="A14" s="1"/>
      <c r="B14" s="2"/>
      <c r="C14" s="2"/>
      <c r="D14" s="2"/>
      <c r="E14" s="3"/>
      <c r="F14" s="3"/>
      <c r="G14" s="3"/>
      <c r="H14" s="2"/>
      <c r="I14" s="2"/>
      <c r="J14" s="2"/>
      <c r="K14" s="2"/>
      <c r="L14" s="2"/>
      <c r="M14" s="2"/>
      <c r="N14" s="2"/>
    </row>
    <row r="15" spans="1:14" ht="15" x14ac:dyDescent="0.2">
      <c r="A15" s="1"/>
      <c r="B15" s="23"/>
      <c r="C15" s="66" t="s">
        <v>52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2"/>
    </row>
    <row r="16" spans="1:14" ht="6" customHeight="1" x14ac:dyDescent="0.2">
      <c r="A16" s="1"/>
      <c r="B16" s="2"/>
      <c r="C16" s="2"/>
      <c r="D16" s="2"/>
      <c r="E16" s="3"/>
      <c r="F16" s="3"/>
      <c r="G16" s="3"/>
      <c r="H16" s="2"/>
      <c r="I16" s="2"/>
      <c r="J16" s="2"/>
      <c r="K16" s="2"/>
      <c r="L16" s="2"/>
      <c r="M16" s="2"/>
      <c r="N16" s="2"/>
    </row>
    <row r="17" spans="1:14" ht="15" x14ac:dyDescent="0.25">
      <c r="A17" s="1"/>
      <c r="B17" s="2"/>
      <c r="C17" s="69" t="s">
        <v>4</v>
      </c>
      <c r="D17" s="69"/>
      <c r="E17" s="69"/>
      <c r="F17" s="69"/>
      <c r="G17" s="69"/>
      <c r="H17" s="69"/>
      <c r="I17" s="69"/>
      <c r="J17" s="2"/>
      <c r="K17" s="70" t="s">
        <v>1</v>
      </c>
      <c r="L17" s="71"/>
      <c r="M17" s="72"/>
      <c r="N17" s="2"/>
    </row>
    <row r="18" spans="1:14" ht="6" customHeight="1" x14ac:dyDescent="0.2">
      <c r="A18" s="1"/>
      <c r="B18" s="2"/>
      <c r="C18" s="2"/>
      <c r="D18" s="2"/>
      <c r="E18" s="3"/>
      <c r="F18" s="3"/>
      <c r="G18" s="3"/>
      <c r="H18" s="2"/>
      <c r="I18" s="2"/>
      <c r="J18" s="2"/>
      <c r="K18" s="2"/>
      <c r="L18" s="2"/>
      <c r="M18" s="2"/>
      <c r="N18" s="2"/>
    </row>
    <row r="19" spans="1:14" ht="15" x14ac:dyDescent="0.25">
      <c r="A19" s="1"/>
      <c r="B19" s="2"/>
      <c r="C19" s="69" t="s">
        <v>58</v>
      </c>
      <c r="D19" s="69"/>
      <c r="E19" s="69"/>
      <c r="F19" s="69"/>
      <c r="G19" s="69"/>
      <c r="H19" s="69"/>
      <c r="I19" s="69"/>
      <c r="J19" s="2"/>
      <c r="K19" s="70" t="s">
        <v>112</v>
      </c>
      <c r="L19" s="71"/>
      <c r="M19" s="72"/>
      <c r="N19" s="2"/>
    </row>
    <row r="20" spans="1:14" ht="6" customHeight="1" x14ac:dyDescent="0.2">
      <c r="A20" s="1"/>
      <c r="B20" s="2"/>
      <c r="C20" s="2"/>
      <c r="D20" s="2"/>
      <c r="E20" s="3"/>
      <c r="F20" s="3"/>
      <c r="G20" s="3"/>
      <c r="H20" s="2"/>
      <c r="I20" s="2"/>
      <c r="J20" s="2"/>
      <c r="K20" s="2"/>
      <c r="L20" s="2"/>
      <c r="M20" s="2"/>
      <c r="N20" s="2"/>
    </row>
    <row r="21" spans="1:14" ht="15" x14ac:dyDescent="0.2">
      <c r="A21" s="1"/>
      <c r="B21" s="22"/>
      <c r="C21" s="66" t="s">
        <v>64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1"/>
    </row>
    <row r="22" spans="1:14" ht="6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28.5" customHeight="1" x14ac:dyDescent="0.2">
      <c r="A23" s="1"/>
      <c r="B23" s="1"/>
      <c r="C23" s="19" t="s">
        <v>67</v>
      </c>
      <c r="D23" s="20"/>
      <c r="E23" s="19" t="s">
        <v>68</v>
      </c>
      <c r="F23" s="20"/>
      <c r="G23" s="19" t="s">
        <v>69</v>
      </c>
      <c r="H23" s="20"/>
      <c r="I23" s="19" t="s">
        <v>70</v>
      </c>
      <c r="J23" s="20"/>
      <c r="K23" s="67" t="s">
        <v>71</v>
      </c>
      <c r="L23" s="67"/>
      <c r="M23" s="67"/>
      <c r="N23" s="1"/>
    </row>
    <row r="24" spans="1:14" x14ac:dyDescent="0.2">
      <c r="A24" s="1"/>
      <c r="B24" s="1"/>
      <c r="C24" s="10" t="e">
        <f>VLOOKUP(K13,Werte!B64:I75,2,FALSE)</f>
        <v>#N/A</v>
      </c>
      <c r="D24" s="1"/>
      <c r="E24" s="11">
        <f>VLOOKUP(K13,Werte!B63:I75,Werte!D59+2,FALSE)</f>
        <v>0</v>
      </c>
      <c r="F24" s="1"/>
      <c r="G24" s="21">
        <f>VLOOKUP(K13,Werte!B63:I75,Werte!D59+5,FALSE)</f>
        <v>0</v>
      </c>
      <c r="H24" s="1"/>
      <c r="I24" s="11" t="e">
        <f>VLOOKUP(K17,Werte!C47:E54,Werte!H44+1,FALSE)*C24/12</f>
        <v>#N/A</v>
      </c>
      <c r="J24" s="1"/>
      <c r="K24" s="76" t="e">
        <f>ROUND(E24+G24+I24,2)</f>
        <v>#N/A</v>
      </c>
      <c r="L24" s="76"/>
      <c r="M24" s="76"/>
      <c r="N24" s="1"/>
    </row>
    <row r="25" spans="1:14" ht="6" customHeight="1" x14ac:dyDescent="0.2">
      <c r="A25" s="1"/>
      <c r="B25" s="2"/>
      <c r="C25" s="2"/>
      <c r="D25" s="2"/>
      <c r="E25" s="3"/>
      <c r="F25" s="3"/>
      <c r="G25" s="3"/>
      <c r="H25" s="2"/>
      <c r="I25" s="2"/>
      <c r="J25" s="2"/>
      <c r="K25" s="2"/>
      <c r="L25" s="2"/>
      <c r="M25" s="2"/>
      <c r="N25" s="2"/>
    </row>
    <row r="26" spans="1:14" ht="15" x14ac:dyDescent="0.2">
      <c r="A26" s="1"/>
      <c r="B26" s="22"/>
      <c r="C26" s="66" t="s">
        <v>78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1"/>
    </row>
    <row r="27" spans="1:14" ht="6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 customHeight="1" x14ac:dyDescent="0.2">
      <c r="A28" s="1"/>
      <c r="B28" s="2"/>
      <c r="C28" s="2"/>
      <c r="D28" s="2"/>
      <c r="E28" s="32" t="s">
        <v>68</v>
      </c>
      <c r="F28" s="20"/>
      <c r="G28" s="32" t="s">
        <v>76</v>
      </c>
      <c r="H28" s="20"/>
      <c r="I28" s="32" t="s">
        <v>70</v>
      </c>
      <c r="J28" s="2"/>
      <c r="K28" s="67" t="s">
        <v>79</v>
      </c>
      <c r="L28" s="67"/>
      <c r="M28" s="67"/>
      <c r="N28" s="2"/>
    </row>
    <row r="29" spans="1:14" x14ac:dyDescent="0.2">
      <c r="A29" s="1"/>
      <c r="B29" s="2"/>
      <c r="C29" s="2"/>
      <c r="D29" s="2"/>
      <c r="E29" s="41"/>
      <c r="F29" s="1">
        <v>90</v>
      </c>
      <c r="G29" s="41"/>
      <c r="H29" s="1"/>
      <c r="I29" s="41"/>
      <c r="J29" s="2"/>
      <c r="K29" s="76">
        <f>(E29+G29+I29)</f>
        <v>0</v>
      </c>
      <c r="L29" s="80"/>
      <c r="M29" s="80"/>
      <c r="N29" s="2"/>
    </row>
    <row r="30" spans="1:14" ht="6" customHeight="1" x14ac:dyDescent="0.2">
      <c r="A30" s="1"/>
      <c r="B30" s="2"/>
      <c r="C30" s="2"/>
      <c r="D30" s="2"/>
      <c r="E30" s="3"/>
      <c r="F30" s="3"/>
      <c r="G30" s="3"/>
      <c r="H30" s="2"/>
      <c r="I30" s="2"/>
      <c r="J30" s="2"/>
      <c r="K30" s="2"/>
      <c r="L30" s="2"/>
      <c r="M30" s="2"/>
      <c r="N30" s="2"/>
    </row>
    <row r="31" spans="1:14" ht="15" x14ac:dyDescent="0.2">
      <c r="A31" s="1"/>
      <c r="B31" s="22"/>
      <c r="C31" s="66" t="s">
        <v>80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1"/>
    </row>
    <row r="32" spans="1:14" ht="6" customHeight="1" thickBo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6" ht="15" customHeight="1" thickBot="1" x14ac:dyDescent="0.3">
      <c r="A33" s="1"/>
      <c r="B33" s="2"/>
      <c r="C33" s="69" t="s">
        <v>81</v>
      </c>
      <c r="D33" s="69"/>
      <c r="E33" s="69"/>
      <c r="F33" s="69"/>
      <c r="G33" s="69"/>
      <c r="H33" s="69"/>
      <c r="I33" s="69"/>
      <c r="J33" s="2"/>
      <c r="K33" s="77" t="e">
        <f>IF(K29-K24&lt;=0,"Ja","Nein")</f>
        <v>#N/A</v>
      </c>
      <c r="L33" s="78"/>
      <c r="M33" s="79"/>
      <c r="N33" s="2"/>
      <c r="P33" s="26"/>
    </row>
    <row r="34" spans="1:16" ht="6" customHeight="1" x14ac:dyDescent="0.2">
      <c r="A34" s="1"/>
      <c r="B34" s="2"/>
      <c r="C34" s="2"/>
      <c r="D34" s="2"/>
      <c r="E34" s="3"/>
      <c r="F34" s="3"/>
      <c r="G34" s="3"/>
      <c r="H34" s="2"/>
      <c r="I34" s="2"/>
      <c r="J34" s="2"/>
      <c r="K34" s="2"/>
      <c r="L34" s="2"/>
      <c r="M34" s="2"/>
      <c r="N34" s="2"/>
    </row>
    <row r="35" spans="1:16" ht="15" x14ac:dyDescent="0.25">
      <c r="A35" s="1"/>
      <c r="B35" s="2"/>
      <c r="C35" s="69" t="s">
        <v>82</v>
      </c>
      <c r="D35" s="69"/>
      <c r="E35" s="69"/>
      <c r="F35" s="69"/>
      <c r="G35" s="69"/>
      <c r="H35" s="69"/>
      <c r="I35" s="69"/>
      <c r="J35" s="2"/>
      <c r="K35" s="76" t="e">
        <f>(E24+G24)*1.1+I24</f>
        <v>#N/A</v>
      </c>
      <c r="L35" s="80"/>
      <c r="M35" s="80"/>
      <c r="N35" s="2"/>
    </row>
    <row r="36" spans="1:16" ht="6" customHeight="1" x14ac:dyDescent="0.25">
      <c r="A36" s="1"/>
      <c r="B36" s="2"/>
      <c r="C36" s="37"/>
      <c r="D36" s="37"/>
      <c r="E36" s="37"/>
      <c r="F36" s="37"/>
      <c r="G36" s="37"/>
      <c r="H36" s="37"/>
      <c r="I36" s="37"/>
      <c r="J36" s="2"/>
      <c r="K36" s="34"/>
      <c r="L36" s="3"/>
      <c r="M36" s="3"/>
      <c r="N36" s="2"/>
    </row>
    <row r="37" spans="1:16" ht="6" customHeight="1" x14ac:dyDescent="0.25">
      <c r="A37" s="1"/>
      <c r="B37" s="2"/>
      <c r="C37" s="37"/>
      <c r="D37" s="37"/>
      <c r="E37" s="37"/>
      <c r="F37" s="37"/>
      <c r="G37" s="37"/>
      <c r="H37" s="37"/>
      <c r="I37" s="37"/>
      <c r="J37" s="2"/>
      <c r="K37" s="34"/>
      <c r="L37" s="3"/>
      <c r="M37" s="3"/>
      <c r="N37" s="2"/>
    </row>
    <row r="38" spans="1:16" ht="15" x14ac:dyDescent="0.2">
      <c r="A38" s="1"/>
      <c r="B38" s="22"/>
      <c r="C38" s="66" t="s">
        <v>107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1"/>
    </row>
    <row r="39" spans="1:16" ht="15" x14ac:dyDescent="0.25">
      <c r="A39" s="1"/>
      <c r="B39" s="2"/>
      <c r="C39" s="37"/>
      <c r="D39" s="37"/>
      <c r="E39" s="37"/>
      <c r="F39" s="37"/>
      <c r="G39" s="37"/>
      <c r="H39" s="37"/>
      <c r="I39" s="37"/>
      <c r="J39" s="2"/>
      <c r="K39" s="67" t="s">
        <v>108</v>
      </c>
      <c r="L39" s="67"/>
      <c r="M39" s="67"/>
      <c r="N39" s="2"/>
    </row>
    <row r="40" spans="1:16" ht="15" x14ac:dyDescent="0.25">
      <c r="A40" s="1"/>
      <c r="B40" s="2"/>
      <c r="C40" s="37"/>
      <c r="D40" s="37"/>
      <c r="E40" s="37"/>
      <c r="F40" s="37"/>
      <c r="G40" s="37"/>
      <c r="H40" s="37"/>
      <c r="I40" s="61" t="s">
        <v>110</v>
      </c>
      <c r="J40" s="2"/>
      <c r="K40" s="76" t="e">
        <f>VLOOKUP(K17,Werte!C78:E85,Werte!H44+1,FALSE)*C24</f>
        <v>#N/A</v>
      </c>
      <c r="L40" s="80"/>
      <c r="M40" s="80"/>
      <c r="N40" s="2"/>
    </row>
    <row r="41" spans="1:16" ht="15.75" thickBot="1" x14ac:dyDescent="0.3">
      <c r="A41" s="1"/>
      <c r="B41" s="2"/>
      <c r="C41" s="37"/>
      <c r="D41" s="37"/>
      <c r="E41" s="37"/>
      <c r="F41" s="37"/>
      <c r="G41" s="37"/>
      <c r="H41" s="37"/>
      <c r="I41" s="61" t="s">
        <v>111</v>
      </c>
      <c r="J41" s="2"/>
      <c r="K41" s="85"/>
      <c r="L41" s="86"/>
      <c r="M41" s="87"/>
      <c r="N41" s="2"/>
    </row>
    <row r="42" spans="1:16" ht="15.75" thickBot="1" x14ac:dyDescent="0.3">
      <c r="A42" s="1"/>
      <c r="B42" s="2"/>
      <c r="C42" s="37"/>
      <c r="D42" s="37"/>
      <c r="E42" s="37"/>
      <c r="F42" s="37"/>
      <c r="G42" s="37"/>
      <c r="H42" s="37"/>
      <c r="I42" s="61" t="s">
        <v>109</v>
      </c>
      <c r="J42" s="2"/>
      <c r="K42" s="77" t="e">
        <f>IF(K41-K40&lt;=0,"Ja","Nein")</f>
        <v>#N/A</v>
      </c>
      <c r="L42" s="78"/>
      <c r="M42" s="79"/>
      <c r="N42" s="2"/>
      <c r="P42" s="62"/>
    </row>
    <row r="43" spans="1:16" ht="15" x14ac:dyDescent="0.25">
      <c r="A43" s="1"/>
      <c r="B43" s="2"/>
      <c r="C43" s="37"/>
      <c r="D43" s="37"/>
      <c r="E43" s="37"/>
      <c r="F43" s="37"/>
      <c r="G43" s="37"/>
      <c r="H43" s="37"/>
      <c r="I43" s="37"/>
      <c r="J43" s="2"/>
      <c r="K43" s="34"/>
      <c r="L43" s="3"/>
      <c r="M43" s="3"/>
      <c r="N43" s="2"/>
    </row>
    <row r="44" spans="1:16" ht="13.5" customHeight="1" x14ac:dyDescent="0.25">
      <c r="A44" s="1"/>
      <c r="B44" s="2"/>
      <c r="C44" s="83" t="s">
        <v>86</v>
      </c>
      <c r="D44" s="37"/>
      <c r="E44" s="39" t="s">
        <v>87</v>
      </c>
      <c r="F44" s="37"/>
      <c r="G44" s="39" t="s">
        <v>88</v>
      </c>
      <c r="H44" s="37"/>
      <c r="I44" s="39" t="s">
        <v>89</v>
      </c>
      <c r="J44" s="2"/>
      <c r="K44" s="34"/>
      <c r="L44" s="3"/>
      <c r="M44" s="3"/>
      <c r="N44" s="2"/>
    </row>
    <row r="45" spans="1:16" ht="13.5" customHeight="1" x14ac:dyDescent="0.25">
      <c r="A45" s="1"/>
      <c r="B45" s="2"/>
      <c r="C45" s="84"/>
      <c r="D45" s="37"/>
      <c r="E45" s="40">
        <f>(VLOOKUP(K13,Werte!B63:I75,3,FALSE))+(VLOOKUP(K13,Werte!B63:I75,6,FALSE))</f>
        <v>0</v>
      </c>
      <c r="F45" s="37"/>
      <c r="G45" s="40">
        <f>(VLOOKUP(K13,Werte!B63:I75,4,FALSE))+(VLOOKUP(K13,Werte!B63:I75,7,FALSE))</f>
        <v>0</v>
      </c>
      <c r="H45" s="37"/>
      <c r="I45" s="40">
        <f>(VLOOKUP(K13,Werte!B63:I75,5,FALSE))+(VLOOKUP(K13,Werte!B63:I75,8,FALSE))</f>
        <v>0</v>
      </c>
      <c r="J45" s="2"/>
      <c r="K45" s="34"/>
      <c r="L45" s="3"/>
      <c r="M45" s="3"/>
      <c r="N45" s="2"/>
    </row>
    <row r="46" spans="1:16" ht="6" customHeight="1" x14ac:dyDescent="0.25">
      <c r="A46" s="1"/>
      <c r="B46" s="2"/>
      <c r="C46" s="37"/>
      <c r="D46" s="37"/>
      <c r="E46" s="37"/>
      <c r="F46" s="37"/>
      <c r="G46" s="37"/>
      <c r="H46" s="37"/>
      <c r="I46" s="37"/>
      <c r="J46" s="2"/>
      <c r="K46" s="34"/>
      <c r="L46" s="3"/>
      <c r="M46" s="3"/>
      <c r="N46" s="2"/>
    </row>
    <row r="47" spans="1:16" ht="6" customHeight="1" x14ac:dyDescent="0.2">
      <c r="A47" s="1"/>
      <c r="B47" s="2"/>
      <c r="C47" s="2"/>
      <c r="D47" s="2"/>
      <c r="E47" s="3"/>
      <c r="F47" s="3"/>
      <c r="G47" s="3"/>
      <c r="H47" s="2"/>
      <c r="I47" s="2"/>
      <c r="J47" s="2"/>
      <c r="K47" s="2"/>
      <c r="L47" s="2"/>
      <c r="M47" s="2"/>
      <c r="N47" s="2"/>
    </row>
    <row r="48" spans="1:16" ht="15" x14ac:dyDescent="0.2">
      <c r="A48" s="1"/>
      <c r="B48" s="36"/>
      <c r="C48" s="81" t="s">
        <v>85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1"/>
    </row>
    <row r="49" spans="1:14" ht="6" customHeight="1" x14ac:dyDescent="0.2">
      <c r="A49" s="1"/>
      <c r="B49" s="1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1"/>
    </row>
    <row r="50" spans="1:14" ht="15" customHeight="1" x14ac:dyDescent="0.2">
      <c r="A50" s="1"/>
      <c r="B50" s="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2"/>
    </row>
    <row r="51" spans="1:14" ht="15" customHeight="1" x14ac:dyDescent="0.2">
      <c r="A51" s="1"/>
      <c r="B51" s="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2"/>
    </row>
    <row r="52" spans="1:14" ht="15" customHeight="1" x14ac:dyDescent="0.2">
      <c r="A52" s="1"/>
      <c r="B52" s="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2"/>
    </row>
    <row r="53" spans="1:14" ht="6" customHeight="1" x14ac:dyDescent="0.2">
      <c r="K53" s="33"/>
      <c r="L53" s="33"/>
      <c r="M53" s="33"/>
    </row>
  </sheetData>
  <customSheetViews>
    <customSheetView guid="{BC7F3EE3-5B4C-4C08-89D8-7F60D26008F7}" showPageBreaks="1" showGridLines="0" printArea="1">
      <selection activeCell="K19" sqref="K19:M19"/>
      <pageMargins left="0.7" right="0.7" top="0.78740157499999996" bottom="0.78740157499999996" header="0.3" footer="0.3"/>
      <pageSetup paperSize="9" scale="92" orientation="landscape" r:id="rId1"/>
    </customSheetView>
    <customSheetView guid="{0417D8DF-9C0C-4140-86FA-5FE7AB3D26B0}" showPageBreaks="1" showGridLines="0" printArea="1" topLeftCell="A3">
      <selection activeCell="K29" sqref="K29:M29"/>
      <pageMargins left="0.7" right="0.7" top="0.78740157499999996" bottom="0.78740157499999996" header="0.3" footer="0.3"/>
      <pageSetup paperSize="9" scale="92" orientation="landscape" r:id="rId2"/>
    </customSheetView>
    <customSheetView guid="{E620457E-FA08-4C54-9815-E2CAF0BD9F95}" showPageBreaks="1" showGridLines="0" printArea="1">
      <selection activeCell="Q33" sqref="Q33"/>
      <pageMargins left="0.7" right="0.7" top="0.78740157499999996" bottom="0.78740157499999996" header="0.3" footer="0.3"/>
      <pageSetup paperSize="9" scale="92" orientation="landscape" r:id="rId3"/>
    </customSheetView>
    <customSheetView guid="{602121A6-D00B-4070-8CAD-8C8553E0D501}" showPageBreaks="1" showGridLines="0" printArea="1">
      <selection activeCell="I32" sqref="I32"/>
      <pageMargins left="0.7" right="0.7" top="0.78740157499999996" bottom="0.78740157499999996" header="0.3" footer="0.3"/>
      <pageSetup paperSize="9" scale="92" orientation="landscape" r:id="rId4"/>
    </customSheetView>
    <customSheetView guid="{3C13A1EB-D90F-4052-8BB7-651A0704F90F}" showGridLines="0" topLeftCell="A4">
      <selection activeCell="K13" sqref="K13:M13"/>
      <pageMargins left="0.7" right="0.7" top="0.78740157499999996" bottom="0.78740157499999996" header="0.3" footer="0.3"/>
      <pageSetup paperSize="9" scale="92" orientation="landscape" r:id="rId5"/>
    </customSheetView>
    <customSheetView guid="{2F050EAB-7BB3-4E62-939A-18C8C5D6FE5C}" showGridLines="0">
      <selection activeCell="K17" sqref="K17:M17"/>
      <pageMargins left="0.7" right="0.7" top="0.78740157499999996" bottom="0.78740157499999996" header="0.3" footer="0.3"/>
      <pageSetup paperSize="9" scale="92" orientation="landscape" r:id="rId6"/>
    </customSheetView>
    <customSheetView guid="{0315FB7D-8BBF-43D4-A0AC-5F29842EE891}" showPageBreaks="1" showGridLines="0" printArea="1">
      <selection activeCell="K19" sqref="K19:M19"/>
      <pageMargins left="0.7" right="0.7" top="0.78740157499999996" bottom="0.78740157499999996" header="0.3" footer="0.3"/>
      <pageSetup paperSize="9" scale="92" orientation="landscape" r:id="rId7"/>
    </customSheetView>
    <customSheetView guid="{AC4D1260-4732-4404-98CD-F409C9DF5187}" showGridLines="0" topLeftCell="A7">
      <selection activeCell="P31" sqref="P31"/>
      <pageMargins left="0.7" right="0.7" top="0.78740157499999996" bottom="0.78740157499999996" header="0.3" footer="0.3"/>
      <pageSetup paperSize="9" scale="92" orientation="landscape" r:id="rId8"/>
    </customSheetView>
    <customSheetView guid="{FC956496-07E7-4CFD-9D14-A3601B4ED6B2}" showPageBreaks="1" showGridLines="0" printArea="1">
      <selection activeCell="C46" sqref="C46:M46"/>
      <pageMargins left="0.7" right="0.7" top="0.78740157499999996" bottom="0.78740157499999996" header="0.3" footer="0.3"/>
      <pageSetup paperSize="9" scale="92" orientation="landscape" r:id="rId9"/>
    </customSheetView>
    <customSheetView guid="{5505E490-E272-454C-9A4D-48C4F9F6C96D}" showGridLines="0" topLeftCell="A4">
      <selection activeCell="K19" sqref="K19:M19"/>
      <pageMargins left="0.7" right="0.7" top="0.78740157499999996" bottom="0.78740157499999996" header="0.3" footer="0.3"/>
      <pageSetup paperSize="9" scale="92" orientation="landscape" r:id="rId10"/>
    </customSheetView>
    <customSheetView guid="{3A9FFF4E-E892-4221-935A-2D93A832BCD7}" showPageBreaks="1" showGridLines="0" printArea="1">
      <selection activeCell="K19" sqref="K19:M19"/>
      <pageMargins left="0.7" right="0.7" top="0.78740157499999996" bottom="0.78740157499999996" header="0.3" footer="0.3"/>
      <pageSetup paperSize="9" scale="92" orientation="landscape" r:id="rId11"/>
    </customSheetView>
    <customSheetView guid="{78BE2338-A872-47EC-9550-5B21A43CBCFD}" showPageBreaks="1" showGridLines="0" printArea="1" topLeftCell="B13">
      <selection activeCell="K41" sqref="K41:M41"/>
      <pageMargins left="0.7" right="0.7" top="0.78740157499999996" bottom="0.78740157499999996" header="0.3" footer="0.3"/>
      <pageSetup paperSize="9" scale="92" orientation="landscape" r:id="rId12"/>
    </customSheetView>
  </customSheetViews>
  <mergeCells count="33">
    <mergeCell ref="K40:M40"/>
    <mergeCell ref="C48:M48"/>
    <mergeCell ref="C50:M50"/>
    <mergeCell ref="C52:M52"/>
    <mergeCell ref="C51:M51"/>
    <mergeCell ref="C44:C45"/>
    <mergeCell ref="K41:M41"/>
    <mergeCell ref="K42:M42"/>
    <mergeCell ref="K24:M24"/>
    <mergeCell ref="C31:M31"/>
    <mergeCell ref="K33:M33"/>
    <mergeCell ref="C33:I33"/>
    <mergeCell ref="C35:I35"/>
    <mergeCell ref="K35:M35"/>
    <mergeCell ref="C26:M26"/>
    <mergeCell ref="K28:M28"/>
    <mergeCell ref="K29:M29"/>
    <mergeCell ref="C38:M38"/>
    <mergeCell ref="K39:M39"/>
    <mergeCell ref="B3:M3"/>
    <mergeCell ref="C21:M21"/>
    <mergeCell ref="C19:I19"/>
    <mergeCell ref="K19:M19"/>
    <mergeCell ref="K23:M23"/>
    <mergeCell ref="C9:I9"/>
    <mergeCell ref="C17:I17"/>
    <mergeCell ref="K17:M17"/>
    <mergeCell ref="C11:M11"/>
    <mergeCell ref="C13:I13"/>
    <mergeCell ref="K13:M13"/>
    <mergeCell ref="C7:M7"/>
    <mergeCell ref="C15:M15"/>
    <mergeCell ref="K9:M9"/>
  </mergeCells>
  <conditionalFormatting sqref="K33:M33">
    <cfRule type="containsText" dxfId="4" priority="8" operator="containsText" text="Nein">
      <formula>NOT(ISERROR(SEARCH("Nein",K33)))</formula>
    </cfRule>
    <cfRule type="containsText" dxfId="3" priority="9" operator="containsText" text="Ja">
      <formula>NOT(ISERROR(SEARCH("Ja",K33)))</formula>
    </cfRule>
  </conditionalFormatting>
  <conditionalFormatting sqref="K35:M35">
    <cfRule type="cellIs" dxfId="2" priority="6" operator="lessThan">
      <formula>$K$29</formula>
    </cfRule>
  </conditionalFormatting>
  <conditionalFormatting sqref="K42:M42">
    <cfRule type="containsText" dxfId="1" priority="1" operator="containsText" text="Nein">
      <formula>NOT(ISERROR(SEARCH("Nein",K42)))</formula>
    </cfRule>
    <cfRule type="containsText" dxfId="0" priority="2" operator="containsText" text="Ja">
      <formula>NOT(ISERROR(SEARCH("Ja",K42)))</formula>
    </cfRule>
  </conditionalFormatting>
  <dataValidations count="1">
    <dataValidation type="list" allowBlank="1" showInputMessage="1" showErrorMessage="1" sqref="K19:M19" xr:uid="{00000000-0002-0000-0000-000000000000}">
      <formula1>"Nein, Ja"</formula1>
    </dataValidation>
  </dataValidations>
  <pageMargins left="0.7" right="0.7" top="0.78740157499999996" bottom="0.78740157499999996" header="0.3" footer="0.3"/>
  <pageSetup paperSize="9" scale="92" orientation="landscape" r:id="rId1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Werte!$B$63:$B$75</xm:f>
          </x14:formula1>
          <xm:sqref>K13:M13</xm:sqref>
        </x14:dataValidation>
        <x14:dataValidation type="list" allowBlank="1" showInputMessage="1" showErrorMessage="1" xr:uid="{00000000-0002-0000-0000-000002000000}">
          <x14:formula1>
            <xm:f>Werte!$C$47:$C$54</xm:f>
          </x14:formula1>
          <xm:sqref>K17:M17</xm:sqref>
        </x14:dataValidation>
        <x14:dataValidation type="list" allowBlank="1" showInputMessage="1" showErrorMessage="1" xr:uid="{00000000-0002-0000-0000-000003000000}">
          <x14:formula1>
            <xm:f>Werte!$B$10:$B$37</xm:f>
          </x14:formula1>
          <xm:sqref>K9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3"/>
  <sheetViews>
    <sheetView topLeftCell="A60" workbookViewId="0">
      <selection activeCell="I76" sqref="I76"/>
    </sheetView>
  </sheetViews>
  <sheetFormatPr baseColWidth="10" defaultRowHeight="14.25" x14ac:dyDescent="0.2"/>
  <cols>
    <col min="2" max="2" width="19.375" customWidth="1"/>
    <col min="3" max="3" width="12.125" customWidth="1"/>
    <col min="5" max="6" width="11" customWidth="1"/>
    <col min="12" max="12" width="14.25" customWidth="1"/>
  </cols>
  <sheetData>
    <row r="1" spans="1:14" ht="1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8" t="s">
        <v>3</v>
      </c>
      <c r="L1" s="8"/>
      <c r="M1" s="27">
        <v>44755</v>
      </c>
      <c r="N1" s="1"/>
    </row>
    <row r="2" spans="1:14" ht="6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7.5" customHeight="1" x14ac:dyDescent="0.2">
      <c r="A3" s="1"/>
      <c r="B3" s="92" t="s">
        <v>48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1"/>
    </row>
    <row r="4" spans="1:14" ht="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1"/>
    </row>
    <row r="6" spans="1:14" ht="15" customHeight="1" x14ac:dyDescent="0.2">
      <c r="A6" s="1"/>
      <c r="B6" s="66" t="s">
        <v>53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1"/>
    </row>
    <row r="7" spans="1:14" ht="6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9" spans="1:14" x14ac:dyDescent="0.2">
      <c r="B9" s="4" t="s">
        <v>50</v>
      </c>
      <c r="C9" s="4" t="s">
        <v>51</v>
      </c>
    </row>
    <row r="10" spans="1:14" x14ac:dyDescent="0.2">
      <c r="B10" s="4" t="s">
        <v>49</v>
      </c>
      <c r="C10" s="4"/>
    </row>
    <row r="11" spans="1:14" x14ac:dyDescent="0.2">
      <c r="B11" s="4" t="s">
        <v>21</v>
      </c>
      <c r="C11" s="4">
        <v>1</v>
      </c>
    </row>
    <row r="12" spans="1:14" x14ac:dyDescent="0.2">
      <c r="B12" s="4" t="s">
        <v>34</v>
      </c>
      <c r="C12" s="4">
        <v>1</v>
      </c>
    </row>
    <row r="13" spans="1:14" x14ac:dyDescent="0.2">
      <c r="B13" s="4" t="s">
        <v>22</v>
      </c>
      <c r="C13" s="4">
        <v>3</v>
      </c>
    </row>
    <row r="14" spans="1:14" x14ac:dyDescent="0.2">
      <c r="B14" s="4" t="s">
        <v>23</v>
      </c>
      <c r="C14" s="4">
        <v>3</v>
      </c>
    </row>
    <row r="15" spans="1:14" x14ac:dyDescent="0.2">
      <c r="B15" s="4" t="s">
        <v>24</v>
      </c>
      <c r="C15" s="4">
        <v>3</v>
      </c>
    </row>
    <row r="16" spans="1:14" x14ac:dyDescent="0.2">
      <c r="B16" s="4" t="s">
        <v>35</v>
      </c>
      <c r="C16" s="4">
        <v>1</v>
      </c>
    </row>
    <row r="17" spans="2:3" x14ac:dyDescent="0.2">
      <c r="B17" s="4" t="s">
        <v>36</v>
      </c>
      <c r="C17" s="4">
        <v>2</v>
      </c>
    </row>
    <row r="18" spans="2:3" x14ac:dyDescent="0.2">
      <c r="B18" s="4" t="s">
        <v>37</v>
      </c>
      <c r="C18" s="4">
        <v>1</v>
      </c>
    </row>
    <row r="19" spans="2:3" x14ac:dyDescent="0.2">
      <c r="B19" s="4" t="s">
        <v>25</v>
      </c>
      <c r="C19" s="4">
        <v>3</v>
      </c>
    </row>
    <row r="20" spans="2:3" x14ac:dyDescent="0.2">
      <c r="B20" s="4" t="s">
        <v>26</v>
      </c>
      <c r="C20" s="4">
        <v>3</v>
      </c>
    </row>
    <row r="21" spans="2:3" x14ac:dyDescent="0.2">
      <c r="B21" s="4" t="s">
        <v>38</v>
      </c>
      <c r="C21" s="4">
        <v>3</v>
      </c>
    </row>
    <row r="22" spans="2:3" x14ac:dyDescent="0.2">
      <c r="B22" s="4" t="s">
        <v>39</v>
      </c>
      <c r="C22" s="4">
        <v>1</v>
      </c>
    </row>
    <row r="23" spans="2:3" x14ac:dyDescent="0.2">
      <c r="B23" s="4" t="s">
        <v>27</v>
      </c>
      <c r="C23" s="4">
        <v>2</v>
      </c>
    </row>
    <row r="24" spans="2:3" x14ac:dyDescent="0.2">
      <c r="B24" s="4" t="s">
        <v>28</v>
      </c>
      <c r="C24" s="4">
        <v>1</v>
      </c>
    </row>
    <row r="25" spans="2:3" x14ac:dyDescent="0.2">
      <c r="B25" s="4" t="s">
        <v>29</v>
      </c>
      <c r="C25" s="4">
        <v>3</v>
      </c>
    </row>
    <row r="26" spans="2:3" x14ac:dyDescent="0.2">
      <c r="B26" s="4" t="s">
        <v>30</v>
      </c>
      <c r="C26" s="4">
        <v>3</v>
      </c>
    </row>
    <row r="27" spans="2:3" x14ac:dyDescent="0.2">
      <c r="B27" s="4" t="s">
        <v>31</v>
      </c>
      <c r="C27" s="4">
        <v>3</v>
      </c>
    </row>
    <row r="28" spans="2:3" x14ac:dyDescent="0.2">
      <c r="B28" s="4" t="s">
        <v>40</v>
      </c>
      <c r="C28" s="4">
        <v>1</v>
      </c>
    </row>
    <row r="29" spans="2:3" x14ac:dyDescent="0.2">
      <c r="B29" s="4" t="s">
        <v>41</v>
      </c>
      <c r="C29" s="4">
        <v>3</v>
      </c>
    </row>
    <row r="30" spans="2:3" x14ac:dyDescent="0.2">
      <c r="B30" s="4" t="s">
        <v>42</v>
      </c>
      <c r="C30" s="4">
        <v>1</v>
      </c>
    </row>
    <row r="31" spans="2:3" x14ac:dyDescent="0.2">
      <c r="B31" s="4" t="s">
        <v>43</v>
      </c>
      <c r="C31" s="4">
        <v>1</v>
      </c>
    </row>
    <row r="32" spans="2:3" x14ac:dyDescent="0.2">
      <c r="B32" s="4" t="s">
        <v>44</v>
      </c>
      <c r="C32" s="4">
        <v>2</v>
      </c>
    </row>
    <row r="33" spans="1:14" x14ac:dyDescent="0.2">
      <c r="B33" s="4" t="s">
        <v>45</v>
      </c>
      <c r="C33" s="4">
        <v>2</v>
      </c>
    </row>
    <row r="34" spans="1:14" x14ac:dyDescent="0.2">
      <c r="B34" s="4" t="s">
        <v>32</v>
      </c>
      <c r="C34" s="4">
        <v>3</v>
      </c>
    </row>
    <row r="35" spans="1:14" x14ac:dyDescent="0.2">
      <c r="B35" s="4" t="s">
        <v>33</v>
      </c>
      <c r="C35" s="4">
        <v>3</v>
      </c>
    </row>
    <row r="36" spans="1:14" x14ac:dyDescent="0.2">
      <c r="B36" s="4" t="s">
        <v>46</v>
      </c>
      <c r="C36" s="4">
        <v>2</v>
      </c>
    </row>
    <row r="37" spans="1:14" x14ac:dyDescent="0.2">
      <c r="B37" s="4" t="s">
        <v>47</v>
      </c>
      <c r="C37" s="4">
        <v>2</v>
      </c>
    </row>
    <row r="39" spans="1:14" ht="15" customHeight="1" x14ac:dyDescent="0.2">
      <c r="A39" s="1"/>
      <c r="B39" s="66" t="s">
        <v>52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1"/>
    </row>
    <row r="40" spans="1:14" ht="6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 customHeight="1" x14ac:dyDescent="0.2">
      <c r="A42" s="1"/>
      <c r="B42" s="15" t="s">
        <v>54</v>
      </c>
      <c r="C42" s="15"/>
      <c r="D42" s="1"/>
      <c r="I42" s="1"/>
      <c r="J42" s="1"/>
      <c r="K42" s="1"/>
      <c r="L42" s="1"/>
      <c r="M42" s="1"/>
      <c r="N42" s="1"/>
    </row>
    <row r="43" spans="1:14" ht="12.75" customHeight="1" x14ac:dyDescent="0.2">
      <c r="A43" s="1"/>
      <c r="B43" s="1"/>
      <c r="C43" s="1"/>
      <c r="D43" s="1"/>
      <c r="I43" s="1"/>
      <c r="J43" s="1"/>
      <c r="K43" s="1"/>
      <c r="L43" s="1"/>
      <c r="M43" s="1"/>
      <c r="N43" s="1"/>
    </row>
    <row r="44" spans="1:14" ht="12.75" customHeight="1" x14ac:dyDescent="0.2">
      <c r="A44" s="1"/>
      <c r="B44" s="1" t="s">
        <v>56</v>
      </c>
      <c r="C44" s="1"/>
      <c r="D44" s="1"/>
      <c r="E44" t="s">
        <v>57</v>
      </c>
      <c r="G44" t="s">
        <v>62</v>
      </c>
      <c r="H44">
        <f>IF(Abfrage!K19="Nein",2,1)</f>
        <v>1</v>
      </c>
      <c r="I44" s="1"/>
      <c r="J44" s="1"/>
      <c r="K44" s="1"/>
      <c r="L44" s="1"/>
      <c r="M44" s="1"/>
      <c r="N44" s="1"/>
    </row>
    <row r="45" spans="1:14" ht="12.75" customHeight="1" x14ac:dyDescent="0.2">
      <c r="A45" s="1"/>
      <c r="B45" s="1"/>
      <c r="C45" s="1"/>
      <c r="D45" s="1"/>
      <c r="I45" s="1"/>
      <c r="J45" s="1"/>
      <c r="K45" s="1"/>
      <c r="L45" s="1"/>
      <c r="M45" s="1"/>
      <c r="N45" s="1"/>
    </row>
    <row r="46" spans="1:14" ht="26.25" customHeight="1" x14ac:dyDescent="0.2">
      <c r="A46" s="1"/>
      <c r="B46" s="94" t="s">
        <v>93</v>
      </c>
      <c r="C46" s="16"/>
      <c r="D46" s="17" t="s">
        <v>60</v>
      </c>
      <c r="E46" s="18" t="s">
        <v>61</v>
      </c>
      <c r="F46" s="25"/>
      <c r="I46" s="1"/>
      <c r="J46" s="1"/>
      <c r="K46" s="1"/>
      <c r="L46" s="1"/>
      <c r="M46" s="1"/>
      <c r="N46" s="1"/>
    </row>
    <row r="47" spans="1:14" ht="12.75" customHeight="1" x14ac:dyDescent="0.2">
      <c r="A47" s="1"/>
      <c r="B47" s="94"/>
      <c r="C47" s="4" t="s">
        <v>1</v>
      </c>
      <c r="D47" s="4"/>
      <c r="E47" s="4"/>
      <c r="F47" s="6"/>
      <c r="I47" s="1"/>
      <c r="J47" s="1"/>
      <c r="K47" s="1"/>
      <c r="L47" s="1"/>
      <c r="M47" s="1"/>
      <c r="N47" s="1"/>
    </row>
    <row r="48" spans="1:14" ht="12.75" customHeight="1" x14ac:dyDescent="0.2">
      <c r="A48" s="1"/>
      <c r="B48" s="94"/>
      <c r="C48" s="5" t="s">
        <v>0</v>
      </c>
      <c r="D48" s="64">
        <v>24.71</v>
      </c>
      <c r="E48" s="63">
        <v>23.01</v>
      </c>
      <c r="F48" s="6"/>
      <c r="H48" s="1"/>
      <c r="I48" s="1"/>
      <c r="J48" s="1"/>
      <c r="K48" s="1"/>
      <c r="L48" s="1"/>
      <c r="M48" s="1"/>
    </row>
    <row r="49" spans="1:14" ht="12.75" customHeight="1" x14ac:dyDescent="0.2">
      <c r="A49" s="1"/>
      <c r="B49" s="94"/>
      <c r="C49" s="4" t="s">
        <v>59</v>
      </c>
      <c r="D49" s="64">
        <v>20.11</v>
      </c>
      <c r="E49" s="63">
        <v>18.41</v>
      </c>
      <c r="F49" s="24"/>
      <c r="G49" s="1"/>
      <c r="H49" s="1"/>
      <c r="I49" s="1"/>
      <c r="J49" s="1"/>
      <c r="K49" s="1"/>
      <c r="L49" s="1"/>
      <c r="M49" s="1"/>
    </row>
    <row r="50" spans="1:14" ht="12.75" customHeight="1" x14ac:dyDescent="0.2">
      <c r="A50" s="1"/>
      <c r="B50" s="94"/>
      <c r="C50" s="4" t="s">
        <v>55</v>
      </c>
      <c r="D50" s="64">
        <v>20.11</v>
      </c>
      <c r="E50" s="63">
        <v>18.41</v>
      </c>
      <c r="F50" s="24"/>
      <c r="G50" s="1"/>
      <c r="H50" s="1"/>
      <c r="I50" s="1"/>
      <c r="J50" s="1"/>
      <c r="K50" s="1"/>
      <c r="L50" s="1"/>
      <c r="M50" s="1"/>
    </row>
    <row r="51" spans="1:14" ht="12.75" customHeight="1" x14ac:dyDescent="0.2">
      <c r="A51" s="1"/>
      <c r="B51" s="94"/>
      <c r="C51" s="4" t="s">
        <v>92</v>
      </c>
      <c r="D51" s="64">
        <v>13.31</v>
      </c>
      <c r="E51" s="63">
        <v>11.61</v>
      </c>
      <c r="F51" s="24"/>
      <c r="G51" s="1"/>
      <c r="H51" s="1"/>
      <c r="I51" s="1"/>
      <c r="J51" s="1"/>
      <c r="K51" s="1"/>
      <c r="L51" s="1"/>
      <c r="M51" s="1"/>
    </row>
    <row r="52" spans="1:14" ht="12.75" customHeight="1" x14ac:dyDescent="0.2">
      <c r="A52" s="1"/>
      <c r="B52" s="94"/>
      <c r="C52" s="4" t="s">
        <v>63</v>
      </c>
      <c r="D52" s="64">
        <v>20.21</v>
      </c>
      <c r="E52" s="63">
        <v>18.510000000000002</v>
      </c>
      <c r="F52" s="24"/>
      <c r="G52" s="1"/>
      <c r="H52" s="1"/>
      <c r="I52" s="1"/>
      <c r="J52" s="1"/>
      <c r="K52" s="1"/>
      <c r="L52" s="1"/>
      <c r="M52" s="1"/>
    </row>
    <row r="53" spans="1:14" ht="12.75" customHeight="1" x14ac:dyDescent="0.2">
      <c r="A53" s="1"/>
      <c r="B53" s="94"/>
      <c r="C53" s="4" t="s">
        <v>90</v>
      </c>
      <c r="D53" s="64">
        <v>25.91</v>
      </c>
      <c r="E53" s="63">
        <v>24.21</v>
      </c>
      <c r="F53" s="6"/>
      <c r="G53" s="1"/>
      <c r="H53" s="1"/>
      <c r="I53" s="1"/>
      <c r="J53" s="1"/>
      <c r="K53" s="1"/>
      <c r="L53" s="1"/>
      <c r="M53" s="1"/>
    </row>
    <row r="54" spans="1:14" ht="12.75" customHeight="1" x14ac:dyDescent="0.2">
      <c r="A54" s="1"/>
      <c r="B54" s="94"/>
      <c r="C54" s="4" t="s">
        <v>84</v>
      </c>
      <c r="D54" s="65">
        <v>0</v>
      </c>
      <c r="E54" s="63">
        <v>0</v>
      </c>
      <c r="F54" s="6"/>
      <c r="G54" s="1"/>
      <c r="H54" s="1"/>
      <c r="I54" s="1"/>
      <c r="J54" s="1"/>
      <c r="K54" s="1"/>
      <c r="L54" s="1"/>
      <c r="M54" s="1"/>
    </row>
    <row r="55" spans="1:1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" customHeight="1" x14ac:dyDescent="0.2">
      <c r="A56" s="1"/>
      <c r="B56" s="66" t="s">
        <v>65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1"/>
    </row>
    <row r="57" spans="1:14" ht="6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 customHeight="1" x14ac:dyDescent="0.2">
      <c r="A59" s="1"/>
      <c r="B59" s="1" t="s">
        <v>75</v>
      </c>
      <c r="C59" s="1"/>
      <c r="D59" s="1">
        <f>VLOOKUP(Abfrage!K9,B10:C37,2,FALSE)</f>
        <v>0</v>
      </c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 customHeight="1" x14ac:dyDescent="0.25">
      <c r="A60" s="1"/>
      <c r="B60" s="44"/>
      <c r="C60" s="1"/>
      <c r="D60" s="1"/>
      <c r="E60" s="1"/>
      <c r="F60" s="1"/>
      <c r="G60" s="1"/>
      <c r="H60" s="1"/>
      <c r="I60" s="1"/>
      <c r="J60" s="1"/>
      <c r="K60" s="1"/>
    </row>
    <row r="61" spans="1:14" ht="42.75" customHeight="1" x14ac:dyDescent="0.2">
      <c r="B61" s="12" t="s">
        <v>8</v>
      </c>
      <c r="C61" s="13" t="s">
        <v>5</v>
      </c>
      <c r="D61" s="88" t="s">
        <v>6</v>
      </c>
      <c r="E61" s="89"/>
      <c r="F61" s="90"/>
      <c r="G61" s="91" t="s">
        <v>7</v>
      </c>
      <c r="H61" s="91"/>
      <c r="I61" s="91"/>
    </row>
    <row r="62" spans="1:14" ht="12.75" customHeight="1" x14ac:dyDescent="0.2">
      <c r="B62" s="12" t="s">
        <v>8</v>
      </c>
      <c r="C62" s="13"/>
      <c r="D62" s="13" t="s">
        <v>28</v>
      </c>
      <c r="E62" s="13" t="s">
        <v>73</v>
      </c>
      <c r="F62" s="13" t="s">
        <v>74</v>
      </c>
      <c r="G62" s="13" t="s">
        <v>28</v>
      </c>
      <c r="H62" s="13" t="s">
        <v>73</v>
      </c>
      <c r="I62" s="13" t="s">
        <v>74</v>
      </c>
    </row>
    <row r="63" spans="1:14" x14ac:dyDescent="0.2">
      <c r="B63" s="13" t="s">
        <v>1</v>
      </c>
      <c r="C63" s="13"/>
      <c r="D63" s="4"/>
      <c r="E63" s="4"/>
      <c r="F63" s="4"/>
      <c r="G63" s="4"/>
      <c r="H63" s="4"/>
      <c r="I63" s="4"/>
    </row>
    <row r="64" spans="1:14" ht="14.25" customHeight="1" x14ac:dyDescent="0.2">
      <c r="B64" s="4" t="s">
        <v>9</v>
      </c>
      <c r="C64" s="14">
        <v>50</v>
      </c>
      <c r="D64" s="29">
        <v>250</v>
      </c>
      <c r="E64" s="29">
        <v>250</v>
      </c>
      <c r="F64" s="29">
        <v>250</v>
      </c>
      <c r="G64" s="29">
        <v>100</v>
      </c>
      <c r="H64" s="29">
        <v>100</v>
      </c>
      <c r="I64" s="30">
        <v>100</v>
      </c>
      <c r="J64" s="26"/>
      <c r="K64" s="26"/>
    </row>
    <row r="65" spans="2:11" x14ac:dyDescent="0.2">
      <c r="B65" s="4" t="s">
        <v>10</v>
      </c>
      <c r="C65" s="14">
        <v>65</v>
      </c>
      <c r="D65" s="29">
        <v>320</v>
      </c>
      <c r="E65" s="29">
        <v>340</v>
      </c>
      <c r="F65" s="29">
        <v>310</v>
      </c>
      <c r="G65" s="29">
        <v>110</v>
      </c>
      <c r="H65" s="29">
        <v>110</v>
      </c>
      <c r="I65" s="30">
        <v>110</v>
      </c>
      <c r="J65" s="26"/>
      <c r="K65" s="26"/>
    </row>
    <row r="66" spans="2:11" x14ac:dyDescent="0.2">
      <c r="B66" s="4" t="s">
        <v>11</v>
      </c>
      <c r="C66" s="14">
        <v>75</v>
      </c>
      <c r="D66" s="29">
        <v>350</v>
      </c>
      <c r="E66" s="29">
        <v>360</v>
      </c>
      <c r="F66" s="29">
        <v>370</v>
      </c>
      <c r="G66" s="29">
        <v>120</v>
      </c>
      <c r="H66" s="29">
        <v>120</v>
      </c>
      <c r="I66" s="30">
        <v>120</v>
      </c>
      <c r="J66" s="26"/>
      <c r="K66" s="26"/>
    </row>
    <row r="67" spans="2:11" x14ac:dyDescent="0.2">
      <c r="B67" s="4" t="s">
        <v>12</v>
      </c>
      <c r="C67" s="14">
        <v>90</v>
      </c>
      <c r="D67" s="29">
        <v>450</v>
      </c>
      <c r="E67" s="43">
        <v>440</v>
      </c>
      <c r="F67" s="29">
        <v>430</v>
      </c>
      <c r="G67" s="29">
        <v>140</v>
      </c>
      <c r="H67" s="43">
        <v>140</v>
      </c>
      <c r="I67" s="30">
        <v>140</v>
      </c>
      <c r="J67" s="26"/>
      <c r="K67" s="26"/>
    </row>
    <row r="68" spans="2:11" x14ac:dyDescent="0.2">
      <c r="B68" s="4" t="s">
        <v>13</v>
      </c>
      <c r="C68" s="14">
        <v>105</v>
      </c>
      <c r="D68" s="43">
        <v>490</v>
      </c>
      <c r="E68" s="29">
        <v>500</v>
      </c>
      <c r="F68" s="29">
        <v>500</v>
      </c>
      <c r="G68" s="43">
        <v>140</v>
      </c>
      <c r="H68" s="29">
        <v>140</v>
      </c>
      <c r="I68" s="30">
        <v>140</v>
      </c>
      <c r="J68" s="26"/>
      <c r="K68" s="26"/>
    </row>
    <row r="69" spans="2:11" x14ac:dyDescent="0.2">
      <c r="B69" s="4" t="s">
        <v>14</v>
      </c>
      <c r="C69" s="14">
        <f>C68+15</f>
        <v>120</v>
      </c>
      <c r="D69" s="29">
        <v>560</v>
      </c>
      <c r="E69" s="29">
        <v>570</v>
      </c>
      <c r="F69" s="29">
        <v>570</v>
      </c>
      <c r="G69" s="31">
        <v>150</v>
      </c>
      <c r="H69" s="31">
        <v>150</v>
      </c>
      <c r="I69" s="31">
        <v>150</v>
      </c>
      <c r="K69" s="26"/>
    </row>
    <row r="70" spans="2:11" x14ac:dyDescent="0.2">
      <c r="B70" s="4" t="s">
        <v>15</v>
      </c>
      <c r="C70" s="14">
        <f t="shared" ref="C70:C75" si="0">C69+15</f>
        <v>135</v>
      </c>
      <c r="D70" s="29">
        <v>630</v>
      </c>
      <c r="E70" s="29">
        <v>640</v>
      </c>
      <c r="F70" s="29">
        <v>640</v>
      </c>
      <c r="G70" s="31">
        <v>160</v>
      </c>
      <c r="H70" s="31">
        <v>160</v>
      </c>
      <c r="I70" s="31">
        <v>160</v>
      </c>
      <c r="K70" s="26"/>
    </row>
    <row r="71" spans="2:11" x14ac:dyDescent="0.2">
      <c r="B71" s="4" t="s">
        <v>16</v>
      </c>
      <c r="C71" s="14">
        <f t="shared" si="0"/>
        <v>150</v>
      </c>
      <c r="D71" s="29">
        <v>700</v>
      </c>
      <c r="E71" s="29">
        <v>710</v>
      </c>
      <c r="F71" s="29">
        <v>710</v>
      </c>
      <c r="G71" s="31">
        <v>170</v>
      </c>
      <c r="H71" s="31">
        <v>170</v>
      </c>
      <c r="I71" s="31">
        <v>170</v>
      </c>
      <c r="K71" s="26"/>
    </row>
    <row r="72" spans="2:11" x14ac:dyDescent="0.2">
      <c r="B72" s="4" t="s">
        <v>17</v>
      </c>
      <c r="C72" s="14">
        <f t="shared" si="0"/>
        <v>165</v>
      </c>
      <c r="D72" s="29">
        <v>770</v>
      </c>
      <c r="E72" s="29">
        <v>780</v>
      </c>
      <c r="F72" s="29">
        <v>780</v>
      </c>
      <c r="G72" s="31">
        <v>180</v>
      </c>
      <c r="H72" s="31">
        <v>180</v>
      </c>
      <c r="I72" s="31">
        <v>180</v>
      </c>
      <c r="K72" s="26"/>
    </row>
    <row r="73" spans="2:11" x14ac:dyDescent="0.2">
      <c r="B73" s="4" t="s">
        <v>18</v>
      </c>
      <c r="C73" s="14">
        <f t="shared" si="0"/>
        <v>180</v>
      </c>
      <c r="D73" s="29">
        <v>840</v>
      </c>
      <c r="E73" s="29">
        <v>850</v>
      </c>
      <c r="F73" s="29">
        <v>850</v>
      </c>
      <c r="G73" s="31">
        <v>190</v>
      </c>
      <c r="H73" s="31">
        <v>190</v>
      </c>
      <c r="I73" s="31">
        <v>190</v>
      </c>
      <c r="K73" s="26"/>
    </row>
    <row r="74" spans="2:11" x14ac:dyDescent="0.2">
      <c r="B74" s="4" t="s">
        <v>19</v>
      </c>
      <c r="C74" s="14">
        <f t="shared" si="0"/>
        <v>195</v>
      </c>
      <c r="D74" s="29">
        <v>910</v>
      </c>
      <c r="E74" s="29">
        <v>920</v>
      </c>
      <c r="F74" s="29">
        <v>920</v>
      </c>
      <c r="G74" s="31">
        <v>200</v>
      </c>
      <c r="H74" s="31">
        <v>200</v>
      </c>
      <c r="I74" s="31">
        <v>200</v>
      </c>
      <c r="K74" s="26"/>
    </row>
    <row r="75" spans="2:11" x14ac:dyDescent="0.2">
      <c r="B75" s="4" t="s">
        <v>20</v>
      </c>
      <c r="C75" s="14">
        <f t="shared" si="0"/>
        <v>210</v>
      </c>
      <c r="D75" s="29">
        <v>980</v>
      </c>
      <c r="E75" s="29">
        <v>990</v>
      </c>
      <c r="F75" s="29">
        <v>990</v>
      </c>
      <c r="G75" s="31">
        <v>210</v>
      </c>
      <c r="H75" s="31">
        <v>210</v>
      </c>
      <c r="I75" s="31">
        <v>210</v>
      </c>
      <c r="K75" s="26"/>
    </row>
    <row r="77" spans="2:11" ht="28.5" x14ac:dyDescent="0.2">
      <c r="B77" s="94" t="s">
        <v>106</v>
      </c>
      <c r="C77" s="16"/>
      <c r="D77" s="17" t="s">
        <v>60</v>
      </c>
      <c r="E77" s="18" t="s">
        <v>61</v>
      </c>
    </row>
    <row r="78" spans="2:11" x14ac:dyDescent="0.2">
      <c r="B78" s="94"/>
      <c r="C78" s="4" t="s">
        <v>1</v>
      </c>
      <c r="D78" s="4"/>
      <c r="E78" s="4"/>
    </row>
    <row r="79" spans="2:11" x14ac:dyDescent="0.2">
      <c r="B79" s="94"/>
      <c r="C79" s="5" t="s">
        <v>0</v>
      </c>
      <c r="D79" s="4">
        <v>249</v>
      </c>
      <c r="E79" s="28">
        <v>225</v>
      </c>
    </row>
    <row r="80" spans="2:11" x14ac:dyDescent="0.2">
      <c r="B80" s="94"/>
      <c r="C80" s="4" t="s">
        <v>59</v>
      </c>
      <c r="D80" s="4">
        <v>263</v>
      </c>
      <c r="E80" s="28">
        <v>239</v>
      </c>
    </row>
    <row r="81" spans="2:9" x14ac:dyDescent="0.2">
      <c r="B81" s="94"/>
      <c r="C81" s="4" t="s">
        <v>55</v>
      </c>
      <c r="D81" s="4">
        <v>263</v>
      </c>
      <c r="E81" s="28">
        <v>239</v>
      </c>
    </row>
    <row r="82" spans="2:9" x14ac:dyDescent="0.2">
      <c r="B82" s="94"/>
      <c r="C82" s="4" t="s">
        <v>92</v>
      </c>
      <c r="D82" s="4">
        <v>239</v>
      </c>
      <c r="E82" s="28">
        <v>215</v>
      </c>
    </row>
    <row r="83" spans="2:9" x14ac:dyDescent="0.2">
      <c r="B83" s="94"/>
      <c r="C83" s="4" t="s">
        <v>63</v>
      </c>
      <c r="D83" s="4">
        <v>257</v>
      </c>
      <c r="E83" s="28">
        <v>233</v>
      </c>
      <c r="F83" s="26"/>
      <c r="G83" s="26"/>
      <c r="H83" s="26"/>
    </row>
    <row r="84" spans="2:9" x14ac:dyDescent="0.2">
      <c r="B84" s="94"/>
      <c r="C84" s="4" t="s">
        <v>90</v>
      </c>
      <c r="D84" s="4">
        <v>97</v>
      </c>
      <c r="E84" s="28">
        <v>87.4</v>
      </c>
      <c r="F84" s="26"/>
      <c r="G84" s="26"/>
      <c r="H84" s="26"/>
    </row>
    <row r="85" spans="2:9" x14ac:dyDescent="0.2">
      <c r="B85" s="94"/>
      <c r="C85" s="4" t="s">
        <v>84</v>
      </c>
      <c r="D85" s="16">
        <v>0</v>
      </c>
      <c r="E85" s="28">
        <v>0</v>
      </c>
    </row>
    <row r="86" spans="2:9" x14ac:dyDescent="0.2">
      <c r="B86" s="59"/>
      <c r="C86" s="6"/>
      <c r="D86" s="60"/>
      <c r="E86" s="24"/>
    </row>
    <row r="87" spans="2:9" ht="15" x14ac:dyDescent="0.25">
      <c r="B87" s="45" t="s">
        <v>103</v>
      </c>
      <c r="C87" s="1"/>
      <c r="D87" s="1"/>
      <c r="E87" s="1"/>
      <c r="F87" s="1"/>
      <c r="G87" s="1"/>
      <c r="H87" s="46"/>
      <c r="I87" s="1"/>
    </row>
    <row r="88" spans="2:9" ht="15" x14ac:dyDescent="0.25">
      <c r="B88" s="45"/>
      <c r="C88" s="1"/>
      <c r="D88" s="1"/>
      <c r="E88" s="1"/>
      <c r="F88" s="1"/>
      <c r="G88" s="1"/>
      <c r="H88" s="46"/>
      <c r="I88" s="1"/>
    </row>
    <row r="89" spans="2:9" x14ac:dyDescent="0.2">
      <c r="B89" s="15" t="s">
        <v>94</v>
      </c>
      <c r="C89" s="1"/>
      <c r="D89" s="1"/>
      <c r="E89" s="1"/>
      <c r="F89" s="1"/>
      <c r="G89" s="1"/>
      <c r="H89" s="46"/>
    </row>
    <row r="90" spans="2:9" ht="15" x14ac:dyDescent="0.25">
      <c r="B90" s="47"/>
      <c r="C90" s="1"/>
      <c r="D90" s="1"/>
      <c r="E90" s="1"/>
      <c r="F90" s="1"/>
      <c r="G90" s="1"/>
      <c r="H90" s="46"/>
    </row>
    <row r="91" spans="2:9" x14ac:dyDescent="0.2">
      <c r="B91" s="48" t="s">
        <v>95</v>
      </c>
      <c r="C91" s="49" t="s">
        <v>96</v>
      </c>
      <c r="D91" s="49" t="s">
        <v>97</v>
      </c>
      <c r="E91" s="49" t="s">
        <v>98</v>
      </c>
      <c r="F91" s="50" t="s">
        <v>99</v>
      </c>
      <c r="G91" s="50" t="s">
        <v>100</v>
      </c>
      <c r="H91" s="49" t="s">
        <v>101</v>
      </c>
    </row>
    <row r="92" spans="2:9" x14ac:dyDescent="0.2">
      <c r="B92" s="51">
        <v>1</v>
      </c>
      <c r="C92" s="52">
        <v>50</v>
      </c>
      <c r="D92" s="52">
        <v>233</v>
      </c>
      <c r="E92" s="52">
        <v>257</v>
      </c>
      <c r="F92" s="52">
        <v>11650</v>
      </c>
      <c r="G92" s="52">
        <v>12850</v>
      </c>
      <c r="H92" s="52">
        <v>10.08</v>
      </c>
    </row>
    <row r="93" spans="2:9" x14ac:dyDescent="0.2">
      <c r="B93" s="51">
        <v>2</v>
      </c>
      <c r="C93" s="52">
        <v>65</v>
      </c>
      <c r="D93" s="52">
        <v>233</v>
      </c>
      <c r="E93" s="52">
        <v>257</v>
      </c>
      <c r="F93" s="52">
        <v>15145</v>
      </c>
      <c r="G93" s="52">
        <v>16705</v>
      </c>
      <c r="H93" s="52">
        <v>10.08</v>
      </c>
    </row>
    <row r="94" spans="2:9" x14ac:dyDescent="0.2">
      <c r="B94" s="51">
        <v>3</v>
      </c>
      <c r="C94" s="52">
        <v>75</v>
      </c>
      <c r="D94" s="52">
        <v>233</v>
      </c>
      <c r="E94" s="52">
        <v>257</v>
      </c>
      <c r="F94" s="52">
        <v>17475</v>
      </c>
      <c r="G94" s="52">
        <v>19275</v>
      </c>
      <c r="H94" s="52">
        <v>10.08</v>
      </c>
    </row>
    <row r="95" spans="2:9" x14ac:dyDescent="0.2">
      <c r="B95" s="51">
        <v>4</v>
      </c>
      <c r="C95" s="52">
        <v>90</v>
      </c>
      <c r="D95" s="52">
        <v>233</v>
      </c>
      <c r="E95" s="52">
        <v>257</v>
      </c>
      <c r="F95" s="52">
        <v>20970</v>
      </c>
      <c r="G95" s="52">
        <v>23130</v>
      </c>
      <c r="H95" s="52">
        <v>10.08</v>
      </c>
    </row>
    <row r="96" spans="2:9" x14ac:dyDescent="0.2">
      <c r="B96" s="51">
        <v>5</v>
      </c>
      <c r="C96" s="52">
        <v>105</v>
      </c>
      <c r="D96" s="52">
        <v>233</v>
      </c>
      <c r="E96" s="52">
        <v>257</v>
      </c>
      <c r="F96" s="52">
        <v>24465</v>
      </c>
      <c r="G96" s="52">
        <v>26985</v>
      </c>
      <c r="H96" s="52">
        <v>10.08</v>
      </c>
    </row>
    <row r="97" spans="2:10" x14ac:dyDescent="0.2">
      <c r="B97" s="51">
        <v>6</v>
      </c>
      <c r="C97" s="52">
        <v>120</v>
      </c>
      <c r="D97" s="52">
        <v>233</v>
      </c>
      <c r="E97" s="52">
        <v>257</v>
      </c>
      <c r="F97" s="52">
        <v>27960</v>
      </c>
      <c r="G97" s="52">
        <v>30840</v>
      </c>
      <c r="H97" s="52">
        <v>10.08</v>
      </c>
    </row>
    <row r="98" spans="2:10" ht="14.25" customHeight="1" x14ac:dyDescent="0.2">
      <c r="B98" s="95" t="s">
        <v>102</v>
      </c>
      <c r="C98" s="97">
        <v>15</v>
      </c>
      <c r="D98" s="97">
        <v>233</v>
      </c>
      <c r="E98" s="97">
        <v>257</v>
      </c>
      <c r="F98" s="97">
        <v>3495</v>
      </c>
      <c r="G98" s="97">
        <v>3855</v>
      </c>
      <c r="H98" s="97">
        <v>10.08</v>
      </c>
    </row>
    <row r="99" spans="2:10" x14ac:dyDescent="0.2">
      <c r="B99" s="96"/>
      <c r="C99" s="98"/>
      <c r="D99" s="98"/>
      <c r="E99" s="98"/>
      <c r="F99" s="98"/>
      <c r="G99" s="98"/>
      <c r="H99" s="98"/>
    </row>
    <row r="100" spans="2:10" x14ac:dyDescent="0.2">
      <c r="B100" s="46"/>
      <c r="C100" s="46"/>
      <c r="D100" s="46"/>
      <c r="E100" s="46"/>
      <c r="F100" s="46"/>
      <c r="G100" s="46"/>
      <c r="H100" s="53"/>
    </row>
    <row r="101" spans="2:10" x14ac:dyDescent="0.2">
      <c r="B101" s="46"/>
      <c r="C101" s="46"/>
      <c r="D101" s="46"/>
      <c r="E101" s="46"/>
      <c r="F101" s="46"/>
      <c r="G101" s="46"/>
      <c r="H101" s="46"/>
    </row>
    <row r="102" spans="2:10" ht="15" x14ac:dyDescent="0.25">
      <c r="B102" s="45" t="s">
        <v>104</v>
      </c>
      <c r="C102" s="1"/>
      <c r="D102" s="1"/>
      <c r="E102" s="1"/>
      <c r="F102" s="1"/>
      <c r="G102" s="1"/>
      <c r="H102" s="53"/>
      <c r="I102" s="54"/>
      <c r="J102" s="55"/>
    </row>
    <row r="103" spans="2:10" ht="15" x14ac:dyDescent="0.25">
      <c r="B103" s="45"/>
      <c r="C103" s="1"/>
      <c r="D103" s="1"/>
      <c r="E103" s="1"/>
      <c r="F103" s="1"/>
      <c r="G103" s="1"/>
      <c r="H103" s="53"/>
      <c r="I103" s="54"/>
      <c r="J103" s="55"/>
    </row>
    <row r="104" spans="2:10" x14ac:dyDescent="0.2">
      <c r="B104" s="15" t="s">
        <v>94</v>
      </c>
      <c r="C104" s="1"/>
      <c r="D104" s="1"/>
      <c r="E104" s="1"/>
      <c r="F104" s="1"/>
      <c r="G104" s="1"/>
      <c r="H104" s="57"/>
      <c r="I104" s="56"/>
      <c r="J104" s="56"/>
    </row>
    <row r="105" spans="2:10" ht="15" x14ac:dyDescent="0.25">
      <c r="B105" s="47"/>
      <c r="C105" s="1"/>
      <c r="D105" s="1"/>
      <c r="E105" s="1"/>
      <c r="F105" s="1"/>
      <c r="G105" s="1"/>
      <c r="H105" s="57"/>
      <c r="I105" s="56"/>
      <c r="J105" s="56"/>
    </row>
    <row r="106" spans="2:10" x14ac:dyDescent="0.2">
      <c r="B106" s="48" t="s">
        <v>95</v>
      </c>
      <c r="C106" s="49" t="s">
        <v>96</v>
      </c>
      <c r="D106" s="49" t="s">
        <v>97</v>
      </c>
      <c r="E106" s="49" t="s">
        <v>98</v>
      </c>
      <c r="F106" s="50" t="s">
        <v>99</v>
      </c>
      <c r="G106" s="50" t="s">
        <v>100</v>
      </c>
      <c r="H106" s="57"/>
      <c r="I106" s="56"/>
      <c r="J106" s="56"/>
    </row>
    <row r="107" spans="2:10" x14ac:dyDescent="0.2">
      <c r="B107" s="51">
        <v>1</v>
      </c>
      <c r="C107" s="52">
        <v>50</v>
      </c>
      <c r="D107" s="52">
        <v>239</v>
      </c>
      <c r="E107" s="52">
        <v>263</v>
      </c>
      <c r="F107" s="52">
        <v>11950</v>
      </c>
      <c r="G107" s="52">
        <v>13150</v>
      </c>
      <c r="H107" s="57"/>
      <c r="I107" s="56"/>
      <c r="J107" s="56"/>
    </row>
    <row r="108" spans="2:10" x14ac:dyDescent="0.2">
      <c r="B108" s="51">
        <v>2</v>
      </c>
      <c r="C108" s="52">
        <v>65</v>
      </c>
      <c r="D108" s="52">
        <v>239</v>
      </c>
      <c r="E108" s="52">
        <v>263</v>
      </c>
      <c r="F108" s="52">
        <v>15535</v>
      </c>
      <c r="G108" s="52">
        <v>17095</v>
      </c>
      <c r="H108" s="57"/>
      <c r="I108" s="56"/>
      <c r="J108" s="56"/>
    </row>
    <row r="109" spans="2:10" x14ac:dyDescent="0.2">
      <c r="B109" s="51">
        <v>3</v>
      </c>
      <c r="C109" s="52">
        <v>75</v>
      </c>
      <c r="D109" s="52">
        <v>239</v>
      </c>
      <c r="E109" s="52">
        <v>263</v>
      </c>
      <c r="F109" s="52">
        <v>17925</v>
      </c>
      <c r="G109" s="52">
        <v>19725</v>
      </c>
      <c r="H109" s="57"/>
      <c r="I109" s="56"/>
      <c r="J109" s="56"/>
    </row>
    <row r="110" spans="2:10" x14ac:dyDescent="0.2">
      <c r="B110" s="51">
        <v>4</v>
      </c>
      <c r="C110" s="52">
        <v>90</v>
      </c>
      <c r="D110" s="52">
        <v>239</v>
      </c>
      <c r="E110" s="52">
        <v>263</v>
      </c>
      <c r="F110" s="52">
        <v>21510</v>
      </c>
      <c r="G110" s="52">
        <v>23670</v>
      </c>
      <c r="H110" s="46"/>
      <c r="I110" s="1"/>
      <c r="J110" s="1"/>
    </row>
    <row r="111" spans="2:10" x14ac:dyDescent="0.2">
      <c r="B111" s="51">
        <v>5</v>
      </c>
      <c r="C111" s="52">
        <v>105</v>
      </c>
      <c r="D111" s="52">
        <v>239</v>
      </c>
      <c r="E111" s="52">
        <v>263</v>
      </c>
      <c r="F111" s="52">
        <v>25095</v>
      </c>
      <c r="G111" s="52">
        <v>27615</v>
      </c>
    </row>
    <row r="112" spans="2:10" x14ac:dyDescent="0.2">
      <c r="B112" s="51">
        <v>6</v>
      </c>
      <c r="C112" s="52">
        <v>120</v>
      </c>
      <c r="D112" s="52">
        <v>239</v>
      </c>
      <c r="E112" s="52">
        <v>263</v>
      </c>
      <c r="F112" s="52">
        <v>28680</v>
      </c>
      <c r="G112" s="52">
        <v>31560</v>
      </c>
    </row>
    <row r="113" spans="2:7" x14ac:dyDescent="0.2">
      <c r="B113" s="95" t="s">
        <v>102</v>
      </c>
      <c r="C113" s="97">
        <v>15</v>
      </c>
      <c r="D113" s="97">
        <v>239</v>
      </c>
      <c r="E113" s="97">
        <v>263</v>
      </c>
      <c r="F113" s="97">
        <v>3585</v>
      </c>
      <c r="G113" s="97">
        <v>3945</v>
      </c>
    </row>
    <row r="114" spans="2:7" x14ac:dyDescent="0.2">
      <c r="B114" s="96"/>
      <c r="C114" s="98"/>
      <c r="D114" s="98"/>
      <c r="E114" s="98">
        <v>263</v>
      </c>
      <c r="F114" s="98"/>
      <c r="G114" s="98"/>
    </row>
    <row r="117" spans="2:7" ht="15" x14ac:dyDescent="0.25">
      <c r="B117" s="45" t="s">
        <v>105</v>
      </c>
      <c r="C117" s="1"/>
      <c r="D117" s="1"/>
      <c r="E117" s="1"/>
      <c r="F117" s="1"/>
      <c r="G117" s="1"/>
    </row>
    <row r="118" spans="2:7" x14ac:dyDescent="0.2">
      <c r="B118" s="58" t="s">
        <v>94</v>
      </c>
      <c r="C118" s="1"/>
      <c r="D118" s="1"/>
      <c r="E118" s="1"/>
      <c r="F118" s="1"/>
      <c r="G118" s="1"/>
    </row>
    <row r="119" spans="2:7" x14ac:dyDescent="0.2">
      <c r="B119" s="48" t="s">
        <v>95</v>
      </c>
      <c r="C119" s="49" t="s">
        <v>96</v>
      </c>
      <c r="D119" s="49" t="s">
        <v>97</v>
      </c>
      <c r="E119" s="49" t="s">
        <v>98</v>
      </c>
      <c r="F119" s="50" t="s">
        <v>99</v>
      </c>
      <c r="G119" s="50" t="s">
        <v>100</v>
      </c>
    </row>
    <row r="120" spans="2:7" x14ac:dyDescent="0.2">
      <c r="B120" s="51">
        <v>1</v>
      </c>
      <c r="C120" s="52">
        <v>50</v>
      </c>
      <c r="D120" s="52">
        <v>215</v>
      </c>
      <c r="E120" s="52">
        <v>239</v>
      </c>
      <c r="F120" s="52">
        <v>10750</v>
      </c>
      <c r="G120" s="52">
        <v>11950</v>
      </c>
    </row>
    <row r="121" spans="2:7" x14ac:dyDescent="0.2">
      <c r="B121" s="51">
        <v>2</v>
      </c>
      <c r="C121" s="52">
        <v>65</v>
      </c>
      <c r="D121" s="52">
        <v>215</v>
      </c>
      <c r="E121" s="52">
        <v>239</v>
      </c>
      <c r="F121" s="52">
        <v>13975</v>
      </c>
      <c r="G121" s="52">
        <v>15535</v>
      </c>
    </row>
    <row r="122" spans="2:7" x14ac:dyDescent="0.2">
      <c r="B122" s="51">
        <v>3</v>
      </c>
      <c r="C122" s="52">
        <v>75</v>
      </c>
      <c r="D122" s="52">
        <v>215</v>
      </c>
      <c r="E122" s="52">
        <v>239</v>
      </c>
      <c r="F122" s="52">
        <v>16125</v>
      </c>
      <c r="G122" s="52">
        <v>17925</v>
      </c>
    </row>
    <row r="123" spans="2:7" x14ac:dyDescent="0.2">
      <c r="B123" s="51">
        <v>4</v>
      </c>
      <c r="C123" s="52">
        <v>90</v>
      </c>
      <c r="D123" s="52">
        <v>215</v>
      </c>
      <c r="E123" s="52">
        <v>239</v>
      </c>
      <c r="F123" s="52">
        <v>19350</v>
      </c>
      <c r="G123" s="52">
        <v>21510</v>
      </c>
    </row>
    <row r="124" spans="2:7" x14ac:dyDescent="0.2">
      <c r="B124" s="51">
        <v>5</v>
      </c>
      <c r="C124" s="52">
        <v>105</v>
      </c>
      <c r="D124" s="52">
        <v>215</v>
      </c>
      <c r="E124" s="52">
        <v>239</v>
      </c>
      <c r="F124" s="52">
        <v>22575</v>
      </c>
      <c r="G124" s="52">
        <v>25095</v>
      </c>
    </row>
    <row r="125" spans="2:7" x14ac:dyDescent="0.2">
      <c r="B125" s="51">
        <v>6</v>
      </c>
      <c r="C125" s="52">
        <v>120</v>
      </c>
      <c r="D125" s="52">
        <v>215</v>
      </c>
      <c r="E125" s="52">
        <v>239</v>
      </c>
      <c r="F125" s="52">
        <v>25800</v>
      </c>
      <c r="G125" s="52">
        <v>28680</v>
      </c>
    </row>
    <row r="126" spans="2:7" ht="14.25" customHeight="1" x14ac:dyDescent="0.2">
      <c r="B126" s="95" t="s">
        <v>102</v>
      </c>
      <c r="C126" s="97">
        <v>15</v>
      </c>
      <c r="D126" s="97">
        <v>215</v>
      </c>
      <c r="E126" s="97">
        <v>239</v>
      </c>
      <c r="F126" s="97">
        <v>3225</v>
      </c>
      <c r="G126" s="97">
        <v>3585</v>
      </c>
    </row>
    <row r="127" spans="2:7" x14ac:dyDescent="0.2">
      <c r="B127" s="96"/>
      <c r="C127" s="98"/>
      <c r="D127" s="98"/>
      <c r="E127" s="98">
        <v>263</v>
      </c>
      <c r="F127" s="98"/>
      <c r="G127" s="98"/>
    </row>
    <row r="130" spans="2:7" ht="15" x14ac:dyDescent="0.25">
      <c r="B130" s="45" t="s">
        <v>0</v>
      </c>
      <c r="C130" s="1"/>
      <c r="D130" s="1"/>
      <c r="E130" s="1"/>
      <c r="F130" s="1"/>
      <c r="G130" s="1"/>
    </row>
    <row r="131" spans="2:7" x14ac:dyDescent="0.2">
      <c r="B131" s="58" t="s">
        <v>94</v>
      </c>
      <c r="C131" s="1"/>
      <c r="D131" s="1"/>
      <c r="E131" s="1"/>
      <c r="F131" s="1"/>
      <c r="G131" s="1"/>
    </row>
    <row r="132" spans="2:7" x14ac:dyDescent="0.2">
      <c r="B132" s="48" t="s">
        <v>95</v>
      </c>
      <c r="C132" s="49" t="s">
        <v>96</v>
      </c>
      <c r="D132" s="49" t="s">
        <v>97</v>
      </c>
      <c r="E132" s="49" t="s">
        <v>98</v>
      </c>
      <c r="F132" s="50" t="s">
        <v>99</v>
      </c>
      <c r="G132" s="50" t="s">
        <v>100</v>
      </c>
    </row>
    <row r="133" spans="2:7" x14ac:dyDescent="0.2">
      <c r="B133" s="51">
        <v>1</v>
      </c>
      <c r="C133" s="52">
        <v>50</v>
      </c>
      <c r="D133" s="52">
        <v>225</v>
      </c>
      <c r="E133" s="52">
        <v>249</v>
      </c>
      <c r="F133" s="52">
        <v>11250</v>
      </c>
      <c r="G133" s="52">
        <v>12450</v>
      </c>
    </row>
    <row r="134" spans="2:7" x14ac:dyDescent="0.2">
      <c r="B134" s="51">
        <v>2</v>
      </c>
      <c r="C134" s="52">
        <v>65</v>
      </c>
      <c r="D134" s="52">
        <v>225</v>
      </c>
      <c r="E134" s="52">
        <v>249</v>
      </c>
      <c r="F134" s="52">
        <v>14625</v>
      </c>
      <c r="G134" s="52">
        <v>16185</v>
      </c>
    </row>
    <row r="135" spans="2:7" x14ac:dyDescent="0.2">
      <c r="B135" s="51">
        <v>3</v>
      </c>
      <c r="C135" s="52">
        <v>75</v>
      </c>
      <c r="D135" s="52">
        <v>225</v>
      </c>
      <c r="E135" s="52">
        <v>249</v>
      </c>
      <c r="F135" s="52">
        <v>16875</v>
      </c>
      <c r="G135" s="52">
        <v>18675</v>
      </c>
    </row>
    <row r="136" spans="2:7" x14ac:dyDescent="0.2">
      <c r="B136" s="51">
        <v>4</v>
      </c>
      <c r="C136" s="52">
        <v>90</v>
      </c>
      <c r="D136" s="52">
        <v>225</v>
      </c>
      <c r="E136" s="52">
        <v>249</v>
      </c>
      <c r="F136" s="52">
        <v>20250</v>
      </c>
      <c r="G136" s="52">
        <v>22410</v>
      </c>
    </row>
    <row r="137" spans="2:7" x14ac:dyDescent="0.2">
      <c r="B137" s="51">
        <v>5</v>
      </c>
      <c r="C137" s="52">
        <v>105</v>
      </c>
      <c r="D137" s="52">
        <v>225</v>
      </c>
      <c r="E137" s="52">
        <v>249</v>
      </c>
      <c r="F137" s="52">
        <v>23625</v>
      </c>
      <c r="G137" s="52">
        <v>26145</v>
      </c>
    </row>
    <row r="138" spans="2:7" x14ac:dyDescent="0.2">
      <c r="B138" s="51">
        <v>6</v>
      </c>
      <c r="C138" s="52">
        <v>120</v>
      </c>
      <c r="D138" s="52">
        <v>225</v>
      </c>
      <c r="E138" s="52">
        <v>249</v>
      </c>
      <c r="F138" s="52">
        <v>27000</v>
      </c>
      <c r="G138" s="52">
        <v>29880</v>
      </c>
    </row>
    <row r="139" spans="2:7" x14ac:dyDescent="0.2">
      <c r="B139" s="95" t="s">
        <v>102</v>
      </c>
      <c r="C139" s="97">
        <v>15</v>
      </c>
      <c r="D139" s="97">
        <v>225</v>
      </c>
      <c r="E139" s="97">
        <v>249</v>
      </c>
      <c r="F139" s="97">
        <v>3375</v>
      </c>
      <c r="G139" s="97">
        <v>3735</v>
      </c>
    </row>
    <row r="140" spans="2:7" x14ac:dyDescent="0.2">
      <c r="B140" s="96"/>
      <c r="C140" s="98"/>
      <c r="D140" s="98"/>
      <c r="E140" s="98">
        <v>263</v>
      </c>
      <c r="F140" s="98"/>
      <c r="G140" s="98"/>
    </row>
    <row r="143" spans="2:7" ht="15" x14ac:dyDescent="0.25">
      <c r="B143" s="45" t="s">
        <v>90</v>
      </c>
      <c r="C143" s="1"/>
      <c r="D143" s="1"/>
      <c r="E143" s="1"/>
      <c r="F143" s="1"/>
      <c r="G143" s="1"/>
    </row>
    <row r="144" spans="2:7" x14ac:dyDescent="0.2">
      <c r="B144" s="58" t="s">
        <v>94</v>
      </c>
      <c r="C144" s="1"/>
      <c r="D144" s="1"/>
      <c r="E144" s="1"/>
      <c r="F144" s="1"/>
      <c r="G144" s="1"/>
    </row>
    <row r="145" spans="2:7" x14ac:dyDescent="0.2">
      <c r="B145" s="48" t="s">
        <v>95</v>
      </c>
      <c r="C145" s="49" t="s">
        <v>96</v>
      </c>
      <c r="D145" s="49" t="s">
        <v>97</v>
      </c>
      <c r="E145" s="49" t="s">
        <v>98</v>
      </c>
      <c r="F145" s="50" t="s">
        <v>99</v>
      </c>
      <c r="G145" s="50" t="s">
        <v>100</v>
      </c>
    </row>
    <row r="146" spans="2:7" x14ac:dyDescent="0.2">
      <c r="B146" s="51">
        <v>1</v>
      </c>
      <c r="C146" s="52">
        <v>50</v>
      </c>
      <c r="D146" s="52">
        <v>87.4</v>
      </c>
      <c r="E146" s="52">
        <v>97</v>
      </c>
      <c r="F146" s="52">
        <v>4370</v>
      </c>
      <c r="G146" s="52">
        <v>4850</v>
      </c>
    </row>
    <row r="147" spans="2:7" x14ac:dyDescent="0.2">
      <c r="B147" s="51">
        <v>2</v>
      </c>
      <c r="C147" s="52">
        <v>65</v>
      </c>
      <c r="D147" s="52">
        <v>87.4</v>
      </c>
      <c r="E147" s="52">
        <v>97</v>
      </c>
      <c r="F147" s="52">
        <v>5681</v>
      </c>
      <c r="G147" s="52">
        <v>6305</v>
      </c>
    </row>
    <row r="148" spans="2:7" x14ac:dyDescent="0.2">
      <c r="B148" s="51">
        <v>3</v>
      </c>
      <c r="C148" s="52">
        <v>75</v>
      </c>
      <c r="D148" s="52">
        <v>87.4</v>
      </c>
      <c r="E148" s="52">
        <v>97</v>
      </c>
      <c r="F148" s="52">
        <v>6555</v>
      </c>
      <c r="G148" s="52">
        <v>7275</v>
      </c>
    </row>
    <row r="149" spans="2:7" x14ac:dyDescent="0.2">
      <c r="B149" s="51">
        <v>4</v>
      </c>
      <c r="C149" s="52">
        <v>90</v>
      </c>
      <c r="D149" s="52">
        <v>87.4</v>
      </c>
      <c r="E149" s="52">
        <v>97</v>
      </c>
      <c r="F149" s="52">
        <v>7866.0000000000009</v>
      </c>
      <c r="G149" s="52">
        <v>8730</v>
      </c>
    </row>
    <row r="150" spans="2:7" x14ac:dyDescent="0.2">
      <c r="B150" s="51">
        <v>5</v>
      </c>
      <c r="C150" s="52">
        <v>105</v>
      </c>
      <c r="D150" s="52">
        <v>87.4</v>
      </c>
      <c r="E150" s="52">
        <v>97</v>
      </c>
      <c r="F150" s="52">
        <v>9177</v>
      </c>
      <c r="G150" s="52">
        <v>10185</v>
      </c>
    </row>
    <row r="151" spans="2:7" x14ac:dyDescent="0.2">
      <c r="B151" s="51">
        <v>6</v>
      </c>
      <c r="C151" s="52">
        <v>120</v>
      </c>
      <c r="D151" s="52">
        <v>87.4</v>
      </c>
      <c r="E151" s="52">
        <v>97</v>
      </c>
      <c r="F151" s="52">
        <v>10488</v>
      </c>
      <c r="G151" s="52">
        <v>11640</v>
      </c>
    </row>
    <row r="152" spans="2:7" x14ac:dyDescent="0.2">
      <c r="B152" s="95" t="s">
        <v>102</v>
      </c>
      <c r="C152" s="97">
        <v>15</v>
      </c>
      <c r="D152" s="97">
        <v>87.4</v>
      </c>
      <c r="E152" s="97">
        <v>97</v>
      </c>
      <c r="F152" s="97">
        <v>1311</v>
      </c>
      <c r="G152" s="97">
        <v>1455</v>
      </c>
    </row>
    <row r="153" spans="2:7" x14ac:dyDescent="0.2">
      <c r="B153" s="96"/>
      <c r="C153" s="98"/>
      <c r="D153" s="98"/>
      <c r="E153" s="98">
        <v>263</v>
      </c>
      <c r="F153" s="98"/>
      <c r="G153" s="98"/>
    </row>
  </sheetData>
  <sortState ref="C48:E52">
    <sortCondition ref="C48:C52"/>
  </sortState>
  <customSheetViews>
    <customSheetView guid="{BC7F3EE3-5B4C-4C08-89D8-7F60D26008F7}" state="hidden" topLeftCell="A60">
      <selection activeCell="I76" sqref="I76"/>
      <pageMargins left="0.7" right="0.7" top="0.78740157499999996" bottom="0.78740157499999996" header="0.3" footer="0.3"/>
      <pageSetup paperSize="9" orientation="landscape" r:id="rId1"/>
    </customSheetView>
    <customSheetView guid="{0417D8DF-9C0C-4140-86FA-5FE7AB3D26B0}" state="hidden" topLeftCell="A40">
      <selection activeCell="O10" sqref="O10"/>
      <pageMargins left="0.7" right="0.7" top="0.78740157499999996" bottom="0.78740157499999996" header="0.3" footer="0.3"/>
      <pageSetup paperSize="9" orientation="landscape" r:id="rId2"/>
    </customSheetView>
    <customSheetView guid="{E620457E-FA08-4C54-9815-E2CAF0BD9F95}" showPageBreaks="1" state="hidden" topLeftCell="A40">
      <selection activeCell="O10" sqref="O10"/>
      <pageMargins left="0.7" right="0.7" top="0.78740157499999996" bottom="0.78740157499999996" header="0.3" footer="0.3"/>
      <pageSetup paperSize="9" orientation="landscape" r:id="rId3"/>
    </customSheetView>
    <customSheetView guid="{602121A6-D00B-4070-8CAD-8C8553E0D501}" state="hidden">
      <selection activeCell="D51" sqref="D51"/>
      <pageMargins left="0.7" right="0.7" top="0.78740157499999996" bottom="0.78740157499999996" header="0.3" footer="0.3"/>
      <pageSetup paperSize="9" orientation="landscape" r:id="rId4"/>
    </customSheetView>
    <customSheetView guid="{3C13A1EB-D90F-4052-8BB7-651A0704F90F}" state="hidden">
      <selection activeCell="D51" sqref="D51"/>
      <pageMargins left="0.7" right="0.7" top="0.78740157499999996" bottom="0.78740157499999996" header="0.3" footer="0.3"/>
      <pageSetup paperSize="9" orientation="landscape" r:id="rId5"/>
    </customSheetView>
    <customSheetView guid="{2F050EAB-7BB3-4E62-939A-18C8C5D6FE5C}" state="hidden" topLeftCell="A37">
      <selection activeCell="C48" sqref="C48:E52"/>
      <pageMargins left="0.7" right="0.7" top="0.78740157499999996" bottom="0.78740157499999996" header="0.3" footer="0.3"/>
      <pageSetup paperSize="9" orientation="landscape" verticalDpi="0" r:id="rId6"/>
    </customSheetView>
    <customSheetView guid="{0315FB7D-8BBF-43D4-A0AC-5F29842EE891}" state="hidden">
      <selection activeCell="D51" sqref="D51"/>
      <pageMargins left="0.7" right="0.7" top="0.78740157499999996" bottom="0.78740157499999996" header="0.3" footer="0.3"/>
      <pageSetup paperSize="9" orientation="landscape" r:id="rId7"/>
    </customSheetView>
    <customSheetView guid="{AC4D1260-4732-4404-98CD-F409C9DF5187}" state="hidden">
      <selection activeCell="D51" sqref="D51"/>
      <pageMargins left="0.7" right="0.7" top="0.78740157499999996" bottom="0.78740157499999996" header="0.3" footer="0.3"/>
      <pageSetup paperSize="9" orientation="landscape" r:id="rId8"/>
    </customSheetView>
    <customSheetView guid="{FC956496-07E7-4CFD-9D14-A3601B4ED6B2}" state="hidden" topLeftCell="A40">
      <selection activeCell="O10" sqref="O10"/>
      <pageMargins left="0.7" right="0.7" top="0.78740157499999996" bottom="0.78740157499999996" header="0.3" footer="0.3"/>
      <pageSetup paperSize="9" orientation="landscape" r:id="rId9"/>
    </customSheetView>
    <customSheetView guid="{5505E490-E272-454C-9A4D-48C4F9F6C96D}" state="hidden" topLeftCell="A40">
      <selection activeCell="O10" sqref="O10"/>
      <pageMargins left="0.7" right="0.7" top="0.78740157499999996" bottom="0.78740157499999996" header="0.3" footer="0.3"/>
      <pageSetup paperSize="9" orientation="landscape" r:id="rId10"/>
    </customSheetView>
    <customSheetView guid="{3A9FFF4E-E892-4221-935A-2D93A832BCD7}" state="hidden">
      <selection activeCell="O4" sqref="O4"/>
      <pageMargins left="0.7" right="0.7" top="0.78740157499999996" bottom="0.78740157499999996" header="0.3" footer="0.3"/>
      <pageSetup paperSize="9" orientation="landscape" r:id="rId11"/>
    </customSheetView>
    <customSheetView guid="{78BE2338-A872-47EC-9550-5B21A43CBCFD}" state="hidden" topLeftCell="A60">
      <selection activeCell="I76" sqref="I76"/>
      <pageMargins left="0.7" right="0.7" top="0.78740157499999996" bottom="0.78740157499999996" header="0.3" footer="0.3"/>
      <pageSetup paperSize="9" orientation="landscape" r:id="rId12"/>
    </customSheetView>
  </customSheetViews>
  <mergeCells count="40">
    <mergeCell ref="G152:G153"/>
    <mergeCell ref="B77:B85"/>
    <mergeCell ref="B152:B153"/>
    <mergeCell ref="C152:C153"/>
    <mergeCell ref="D152:D153"/>
    <mergeCell ref="E152:E153"/>
    <mergeCell ref="F152:F153"/>
    <mergeCell ref="G126:G127"/>
    <mergeCell ref="B139:B140"/>
    <mergeCell ref="C139:C140"/>
    <mergeCell ref="D139:D140"/>
    <mergeCell ref="E139:E140"/>
    <mergeCell ref="F139:F140"/>
    <mergeCell ref="G139:G140"/>
    <mergeCell ref="B126:B127"/>
    <mergeCell ref="C126:C127"/>
    <mergeCell ref="D126:D127"/>
    <mergeCell ref="E126:E127"/>
    <mergeCell ref="F126:F127"/>
    <mergeCell ref="G98:G99"/>
    <mergeCell ref="H98:H99"/>
    <mergeCell ref="G113:G114"/>
    <mergeCell ref="B113:B114"/>
    <mergeCell ref="C113:C114"/>
    <mergeCell ref="D113:D114"/>
    <mergeCell ref="E113:E114"/>
    <mergeCell ref="F113:F114"/>
    <mergeCell ref="B98:B99"/>
    <mergeCell ref="C98:C99"/>
    <mergeCell ref="D98:D99"/>
    <mergeCell ref="E98:E99"/>
    <mergeCell ref="F98:F99"/>
    <mergeCell ref="D61:F61"/>
    <mergeCell ref="G61:I61"/>
    <mergeCell ref="B56:M56"/>
    <mergeCell ref="B3:M3"/>
    <mergeCell ref="B5:M5"/>
    <mergeCell ref="B6:M6"/>
    <mergeCell ref="B39:M39"/>
    <mergeCell ref="B46:B54"/>
  </mergeCells>
  <pageMargins left="0.7" right="0.7" top="0.78740157499999996" bottom="0.78740157499999996" header="0.3" footer="0.3"/>
  <pageSetup paperSize="9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Abfrage</vt:lpstr>
      <vt:lpstr>Werte</vt:lpstr>
      <vt:lpstr>Abfrage!Druckbereich</vt:lpstr>
    </vt:vector>
  </TitlesOfParts>
  <Company>Bundesagentur für Arbeit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BuehlerS002</dc:creator>
  <cp:lastModifiedBy>SchadeS004</cp:lastModifiedBy>
  <cp:lastPrinted>2022-11-30T10:28:42Z</cp:lastPrinted>
  <dcterms:created xsi:type="dcterms:W3CDTF">2018-10-25T07:42:57Z</dcterms:created>
  <dcterms:modified xsi:type="dcterms:W3CDTF">2022-12-02T07:21:45Z</dcterms:modified>
</cp:coreProperties>
</file>